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B_záloha 1 kluc_OB_8.2.2022\0_2008 LIGA+ M SR_HISTORIA_tabulky výsledkov\"/>
    </mc:Choice>
  </mc:AlternateContent>
  <xr:revisionPtr revIDLastSave="0" documentId="8_{7691F5BA-4733-40C0-B871-8DF990457DF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4" sheetId="33" r:id="rId1"/>
    <sheet name="2023" sheetId="34" r:id="rId2"/>
    <sheet name="2022" sheetId="27" r:id="rId3"/>
    <sheet name="2021" sheetId="26" r:id="rId4"/>
    <sheet name="2020" sheetId="24" r:id="rId5"/>
    <sheet name="2019" sheetId="23" r:id="rId6"/>
    <sheet name="2018" sheetId="22" r:id="rId7"/>
    <sheet name="2017" sheetId="20" r:id="rId8"/>
    <sheet name="2016" sheetId="19" r:id="rId9"/>
    <sheet name="2015" sheetId="18" r:id="rId10"/>
    <sheet name="2014" sheetId="17" r:id="rId11"/>
    <sheet name="2013" sheetId="16" r:id="rId12"/>
    <sheet name="2012" sheetId="4" r:id="rId13"/>
    <sheet name="2011" sheetId="14" r:id="rId14"/>
    <sheet name="2010" sheetId="12" r:id="rId15"/>
    <sheet name="2009" sheetId="10" r:id="rId16"/>
    <sheet name="2008" sheetId="11" r:id="rId17"/>
  </sheets>
  <definedNames>
    <definedName name="_xlnm._FilterDatabase" localSheetId="14" hidden="1">'2010'!$E$1:$E$56</definedName>
    <definedName name="_xlnm._FilterDatabase" localSheetId="13" hidden="1">'2011'!$E$1:$E$42</definedName>
    <definedName name="_xlnm._FilterDatabase" localSheetId="12" hidden="1">'2012'!$C$1:$C$77</definedName>
    <definedName name="_xlnm._FilterDatabase" localSheetId="11" hidden="1">'2013'!$E$2:$E$73</definedName>
    <definedName name="_xlnm._FilterDatabase" localSheetId="10" hidden="1">'2014'!$C$1:$C$74</definedName>
    <definedName name="_xlnm._FilterDatabase" localSheetId="9" hidden="1">'2015'!$C$1:$C$102</definedName>
    <definedName name="_xlnm._FilterDatabase" localSheetId="8" hidden="1">'2016'!$C$2:$C$71</definedName>
    <definedName name="_xlnm._FilterDatabase" localSheetId="7" hidden="1">'2017'!$B$1:$B$183</definedName>
    <definedName name="_xlnm._FilterDatabase" localSheetId="6" hidden="1">'2018'!$BK$1:$BK$211</definedName>
    <definedName name="_xlnm._FilterDatabase" localSheetId="5" hidden="1">'2019'!$AY$1:$AY$121</definedName>
    <definedName name="_xlnm._FilterDatabase" localSheetId="4" hidden="1">'2020'!$B$1:$B$56</definedName>
    <definedName name="_xlnm._FilterDatabase" localSheetId="3" hidden="1">'2021'!$B$1:$B$124</definedName>
    <definedName name="_xlnm._FilterDatabase" localSheetId="2" hidden="1">'2022'!$B$1:$B$109</definedName>
    <definedName name="_xlnm._FilterDatabase" localSheetId="1" hidden="1">'2023'!$B$1:$B$118</definedName>
    <definedName name="_xlnm._FilterDatabase" localSheetId="0" hidden="1">'2024'!$B$1:$B$99</definedName>
    <definedName name="_xlnm.Print_Titles" localSheetId="16">'2008'!$B:$E,'2008'!$6:$7</definedName>
    <definedName name="_xlnm.Print_Titles" localSheetId="15">'2009'!$B:$E,'2009'!$6:$7</definedName>
    <definedName name="_xlnm.Print_Titles" localSheetId="14">'2010'!$B:$E,'2010'!$7:$8</definedName>
    <definedName name="_xlnm.Print_Titles" localSheetId="13">'2011'!$B:$E,'2011'!$7:$8</definedName>
    <definedName name="_xlnm.Print_Titles" localSheetId="12">'2012'!$B:$E,'2012'!$12:$13</definedName>
    <definedName name="_xlnm.Print_Titles" localSheetId="11">'2013'!$A:$E,'2013'!$1:$4</definedName>
    <definedName name="_xlnm.Print_Titles" localSheetId="10">'2014'!$B:$F,'2014'!$1:$2</definedName>
    <definedName name="_xlnm.Print_Titles" localSheetId="9">'2015'!$B:$F,'2015'!$1:$2</definedName>
    <definedName name="_xlnm.Print_Titles" localSheetId="8">'2016'!$B:$F,'2016'!$1:$2</definedName>
    <definedName name="_xlnm.Print_Area" localSheetId="14">'2010'!$A$4:$Q$32</definedName>
    <definedName name="_xlnm.Print_Area" localSheetId="13">'2011'!$A$4:$O$35</definedName>
    <definedName name="_xlnm.Print_Area" localSheetId="12">'2012'!$A$4:$Y$55</definedName>
    <definedName name="_xlnm.Print_Area" localSheetId="10">'2014'!$A$1:$N$74</definedName>
    <definedName name="_xlnm.Print_Area" localSheetId="9">'2015'!$A$1:$O$59</definedName>
    <definedName name="_xlnm.Print_Area" localSheetId="8">'2016'!$A$1:$N$71</definedName>
    <definedName name="_xlnm.Print_Area" localSheetId="7">'2017'!$A$1:$AT$143</definedName>
  </definedNames>
  <calcPr calcId="181029"/>
</workbook>
</file>

<file path=xl/calcChain.xml><?xml version="1.0" encoding="utf-8"?>
<calcChain xmlns="http://schemas.openxmlformats.org/spreadsheetml/2006/main">
  <c r="A16" i="33" l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H95" i="33"/>
  <c r="AH9" i="33"/>
  <c r="AI9" i="33"/>
  <c r="AJ9" i="33"/>
  <c r="AK9" i="33"/>
  <c r="AH10" i="33"/>
  <c r="AI10" i="33"/>
  <c r="AJ10" i="33"/>
  <c r="AK10" i="33"/>
  <c r="AH11" i="33"/>
  <c r="AI11" i="33"/>
  <c r="AJ11" i="33"/>
  <c r="AK11" i="33"/>
  <c r="AH12" i="33"/>
  <c r="AI12" i="33"/>
  <c r="AJ12" i="33"/>
  <c r="AK12" i="33"/>
  <c r="AH13" i="33"/>
  <c r="AI13" i="33"/>
  <c r="AJ13" i="33"/>
  <c r="AK13" i="33"/>
  <c r="AH14" i="33"/>
  <c r="AI14" i="33"/>
  <c r="AJ14" i="33"/>
  <c r="AL14" i="33" s="1"/>
  <c r="AK14" i="33"/>
  <c r="AH15" i="33"/>
  <c r="AI15" i="33"/>
  <c r="AJ15" i="33"/>
  <c r="AK15" i="33"/>
  <c r="AH16" i="33"/>
  <c r="AI16" i="33"/>
  <c r="AJ16" i="33"/>
  <c r="AK16" i="33"/>
  <c r="AH17" i="33"/>
  <c r="AI17" i="33"/>
  <c r="AJ17" i="33"/>
  <c r="AL17" i="33" s="1"/>
  <c r="AK17" i="33"/>
  <c r="AH18" i="33"/>
  <c r="AI18" i="33"/>
  <c r="AJ18" i="33"/>
  <c r="AK18" i="33"/>
  <c r="AH19" i="33"/>
  <c r="AI19" i="33"/>
  <c r="AJ19" i="33"/>
  <c r="AK19" i="33"/>
  <c r="AH20" i="33"/>
  <c r="AI20" i="33"/>
  <c r="AJ20" i="33"/>
  <c r="AL20" i="33" s="1"/>
  <c r="AK20" i="33"/>
  <c r="AH21" i="33"/>
  <c r="AI21" i="33"/>
  <c r="AJ21" i="33"/>
  <c r="AK21" i="33"/>
  <c r="AH22" i="33"/>
  <c r="AI22" i="33"/>
  <c r="AJ22" i="33"/>
  <c r="AK22" i="33"/>
  <c r="AH23" i="33"/>
  <c r="AI23" i="33"/>
  <c r="AJ23" i="33"/>
  <c r="AK23" i="33"/>
  <c r="AH24" i="33"/>
  <c r="AI24" i="33"/>
  <c r="AJ24" i="33"/>
  <c r="AL24" i="33" s="1"/>
  <c r="AK24" i="33"/>
  <c r="AH25" i="33"/>
  <c r="AI25" i="33"/>
  <c r="AJ25" i="33"/>
  <c r="AK25" i="33"/>
  <c r="AH26" i="33"/>
  <c r="AI26" i="33"/>
  <c r="AJ26" i="33"/>
  <c r="AK26" i="33"/>
  <c r="AH27" i="33"/>
  <c r="AI27" i="33"/>
  <c r="AJ27" i="33"/>
  <c r="AK27" i="33"/>
  <c r="AH28" i="33"/>
  <c r="AI28" i="33"/>
  <c r="AJ28" i="33"/>
  <c r="AL28" i="33" s="1"/>
  <c r="AK28" i="33"/>
  <c r="AH29" i="33"/>
  <c r="AI29" i="33"/>
  <c r="AJ29" i="33"/>
  <c r="AK29" i="33"/>
  <c r="AH30" i="33"/>
  <c r="AI30" i="33"/>
  <c r="AJ30" i="33"/>
  <c r="AK30" i="33"/>
  <c r="AH31" i="33"/>
  <c r="AI31" i="33"/>
  <c r="AJ31" i="33"/>
  <c r="AK31" i="33"/>
  <c r="AH32" i="33"/>
  <c r="AI32" i="33"/>
  <c r="AJ32" i="33"/>
  <c r="AL32" i="33" s="1"/>
  <c r="AK32" i="33"/>
  <c r="AH33" i="33"/>
  <c r="AI33" i="33"/>
  <c r="AJ33" i="33"/>
  <c r="AK33" i="33"/>
  <c r="AH34" i="33"/>
  <c r="AI34" i="33"/>
  <c r="AJ34" i="33"/>
  <c r="AK34" i="33"/>
  <c r="AH35" i="33"/>
  <c r="AI35" i="33"/>
  <c r="AJ35" i="33"/>
  <c r="AK35" i="33"/>
  <c r="AH36" i="33"/>
  <c r="AI36" i="33"/>
  <c r="AJ36" i="33"/>
  <c r="AL36" i="33" s="1"/>
  <c r="AK36" i="33"/>
  <c r="AH37" i="33"/>
  <c r="AI37" i="33"/>
  <c r="AJ37" i="33"/>
  <c r="AK37" i="33"/>
  <c r="AH38" i="33"/>
  <c r="AI38" i="33"/>
  <c r="AJ38" i="33"/>
  <c r="AK38" i="33"/>
  <c r="AH39" i="33"/>
  <c r="AI39" i="33"/>
  <c r="AJ39" i="33"/>
  <c r="AK39" i="33"/>
  <c r="AH40" i="33"/>
  <c r="AI40" i="33"/>
  <c r="AJ40" i="33"/>
  <c r="AL40" i="33" s="1"/>
  <c r="AK40" i="33"/>
  <c r="AH41" i="33"/>
  <c r="AI41" i="33"/>
  <c r="AJ41" i="33"/>
  <c r="AK41" i="33"/>
  <c r="AH42" i="33"/>
  <c r="AI42" i="33"/>
  <c r="AJ42" i="33"/>
  <c r="AK42" i="33"/>
  <c r="AH43" i="33"/>
  <c r="AI43" i="33"/>
  <c r="AJ43" i="33"/>
  <c r="AK43" i="33"/>
  <c r="AH44" i="33"/>
  <c r="AI44" i="33"/>
  <c r="AJ44" i="33"/>
  <c r="AL44" i="33" s="1"/>
  <c r="AK44" i="33"/>
  <c r="AH45" i="33"/>
  <c r="AI45" i="33"/>
  <c r="AJ45" i="33"/>
  <c r="AK45" i="33"/>
  <c r="AH46" i="33"/>
  <c r="AI46" i="33"/>
  <c r="AJ46" i="33"/>
  <c r="AK46" i="33"/>
  <c r="AH47" i="33"/>
  <c r="AI47" i="33"/>
  <c r="AJ47" i="33"/>
  <c r="AK47" i="33"/>
  <c r="AH48" i="33"/>
  <c r="AI48" i="33"/>
  <c r="AJ48" i="33"/>
  <c r="AL48" i="33" s="1"/>
  <c r="AK48" i="33"/>
  <c r="AH49" i="33"/>
  <c r="AI49" i="33"/>
  <c r="AJ49" i="33"/>
  <c r="AK49" i="33"/>
  <c r="AH50" i="33"/>
  <c r="AI50" i="33"/>
  <c r="AJ50" i="33"/>
  <c r="AK50" i="33"/>
  <c r="AH51" i="33"/>
  <c r="AI51" i="33"/>
  <c r="AJ51" i="33"/>
  <c r="AK51" i="33"/>
  <c r="AH52" i="33"/>
  <c r="AI52" i="33"/>
  <c r="AJ52" i="33"/>
  <c r="AK52" i="33"/>
  <c r="AH53" i="33"/>
  <c r="AI53" i="33"/>
  <c r="AJ53" i="33"/>
  <c r="AK53" i="33"/>
  <c r="AH54" i="33"/>
  <c r="AI54" i="33"/>
  <c r="AJ54" i="33"/>
  <c r="AK54" i="33"/>
  <c r="AH55" i="33"/>
  <c r="AI55" i="33"/>
  <c r="AJ55" i="33"/>
  <c r="AL55" i="33" s="1"/>
  <c r="AK55" i="33"/>
  <c r="AH56" i="33"/>
  <c r="AI56" i="33"/>
  <c r="AJ56" i="33"/>
  <c r="AK56" i="33"/>
  <c r="AH57" i="33"/>
  <c r="AI57" i="33"/>
  <c r="AJ57" i="33"/>
  <c r="AK57" i="33"/>
  <c r="AH58" i="33"/>
  <c r="AI58" i="33"/>
  <c r="AJ58" i="33"/>
  <c r="AK58" i="33"/>
  <c r="AH59" i="33"/>
  <c r="AI59" i="33"/>
  <c r="AJ59" i="33"/>
  <c r="AL59" i="33" s="1"/>
  <c r="AK59" i="33"/>
  <c r="AH60" i="33"/>
  <c r="AI60" i="33"/>
  <c r="AJ60" i="33"/>
  <c r="AK60" i="33"/>
  <c r="AH61" i="33"/>
  <c r="AI61" i="33"/>
  <c r="AJ61" i="33"/>
  <c r="AK61" i="33"/>
  <c r="AH62" i="33"/>
  <c r="AI62" i="33"/>
  <c r="AJ62" i="33"/>
  <c r="AK62" i="33"/>
  <c r="AH63" i="33"/>
  <c r="AI63" i="33"/>
  <c r="AJ63" i="33"/>
  <c r="AK63" i="33"/>
  <c r="AH64" i="33"/>
  <c r="AI64" i="33"/>
  <c r="AJ64" i="33"/>
  <c r="AL64" i="33" s="1"/>
  <c r="AK64" i="33"/>
  <c r="AH65" i="33"/>
  <c r="AI65" i="33"/>
  <c r="AJ65" i="33"/>
  <c r="AK65" i="33"/>
  <c r="AH66" i="33"/>
  <c r="AI66" i="33"/>
  <c r="AJ66" i="33"/>
  <c r="AK66" i="33"/>
  <c r="AH67" i="33"/>
  <c r="AI67" i="33"/>
  <c r="AJ67" i="33"/>
  <c r="AK67" i="33"/>
  <c r="AH68" i="33"/>
  <c r="AI68" i="33"/>
  <c r="AJ68" i="33"/>
  <c r="AL68" i="33" s="1"/>
  <c r="AK68" i="33"/>
  <c r="AH69" i="33"/>
  <c r="AI69" i="33"/>
  <c r="AJ69" i="33"/>
  <c r="AK69" i="33"/>
  <c r="AH70" i="33"/>
  <c r="AI70" i="33"/>
  <c r="AJ70" i="33"/>
  <c r="AK70" i="33"/>
  <c r="AH71" i="33"/>
  <c r="AI71" i="33"/>
  <c r="AJ71" i="33"/>
  <c r="AK71" i="33"/>
  <c r="AH72" i="33"/>
  <c r="AI72" i="33"/>
  <c r="AJ72" i="33"/>
  <c r="AL72" i="33" s="1"/>
  <c r="AK72" i="33"/>
  <c r="AH73" i="33"/>
  <c r="AI73" i="33"/>
  <c r="AJ73" i="33"/>
  <c r="AK73" i="33"/>
  <c r="AH74" i="33"/>
  <c r="AI74" i="33"/>
  <c r="AJ74" i="33"/>
  <c r="AK74" i="33"/>
  <c r="AH75" i="33"/>
  <c r="AI75" i="33"/>
  <c r="AJ75" i="33"/>
  <c r="AK75" i="33"/>
  <c r="AH76" i="33"/>
  <c r="AI76" i="33"/>
  <c r="AJ76" i="33"/>
  <c r="AK76" i="33"/>
  <c r="AH77" i="33"/>
  <c r="AI77" i="33"/>
  <c r="AJ77" i="33"/>
  <c r="AK77" i="33"/>
  <c r="AH78" i="33"/>
  <c r="AI78" i="33"/>
  <c r="AJ78" i="33"/>
  <c r="AK78" i="33"/>
  <c r="AH79" i="33"/>
  <c r="AI79" i="33"/>
  <c r="AJ79" i="33"/>
  <c r="AK79" i="33"/>
  <c r="AH80" i="33"/>
  <c r="AI80" i="33"/>
  <c r="AJ80" i="33"/>
  <c r="AK80" i="33"/>
  <c r="AH81" i="33"/>
  <c r="AI81" i="33"/>
  <c r="AJ81" i="33"/>
  <c r="AK81" i="33"/>
  <c r="AH82" i="33"/>
  <c r="AI82" i="33"/>
  <c r="AJ82" i="33"/>
  <c r="AK82" i="33"/>
  <c r="AH83" i="33"/>
  <c r="AI83" i="33"/>
  <c r="AJ83" i="33"/>
  <c r="AK83" i="33"/>
  <c r="AH84" i="33"/>
  <c r="AI84" i="33"/>
  <c r="AJ84" i="33"/>
  <c r="AK84" i="33"/>
  <c r="AH85" i="33"/>
  <c r="AI85" i="33"/>
  <c r="AJ85" i="33"/>
  <c r="AK85" i="33"/>
  <c r="AH86" i="33"/>
  <c r="AI86" i="33"/>
  <c r="AJ86" i="33"/>
  <c r="AK86" i="33"/>
  <c r="AH87" i="33"/>
  <c r="AI87" i="33"/>
  <c r="AJ87" i="33"/>
  <c r="AK87" i="33"/>
  <c r="AH88" i="33"/>
  <c r="AI88" i="33"/>
  <c r="AJ88" i="33"/>
  <c r="AK88" i="33"/>
  <c r="AH89" i="33"/>
  <c r="AI89" i="33"/>
  <c r="AJ89" i="33"/>
  <c r="AK89" i="33"/>
  <c r="AH90" i="33"/>
  <c r="AI90" i="33"/>
  <c r="AJ90" i="33"/>
  <c r="AK90" i="33"/>
  <c r="AH91" i="33"/>
  <c r="AI91" i="33"/>
  <c r="AJ91" i="33"/>
  <c r="AK91" i="33"/>
  <c r="AH92" i="33"/>
  <c r="AI92" i="33"/>
  <c r="AJ92" i="33"/>
  <c r="AK92" i="33"/>
  <c r="AH93" i="33"/>
  <c r="AI93" i="33"/>
  <c r="AJ93" i="33"/>
  <c r="AK93" i="33"/>
  <c r="AH94" i="33"/>
  <c r="AI94" i="33"/>
  <c r="AJ94" i="33"/>
  <c r="AK94" i="33"/>
  <c r="AI95" i="33"/>
  <c r="AJ95" i="33"/>
  <c r="AK95" i="33"/>
  <c r="AL95" i="33" s="1"/>
  <c r="AH96" i="33"/>
  <c r="AI96" i="33"/>
  <c r="AJ96" i="33"/>
  <c r="AK96" i="33"/>
  <c r="AH97" i="33"/>
  <c r="AI97" i="33"/>
  <c r="AJ97" i="33"/>
  <c r="AK97" i="33"/>
  <c r="AH98" i="33"/>
  <c r="AI98" i="33"/>
  <c r="AJ98" i="33"/>
  <c r="AK98" i="33"/>
  <c r="AH99" i="33"/>
  <c r="AI99" i="33"/>
  <c r="AJ99" i="33"/>
  <c r="AK99" i="33"/>
  <c r="AK8" i="33"/>
  <c r="AJ8" i="33"/>
  <c r="AI8" i="33"/>
  <c r="AH8" i="33"/>
  <c r="AD9" i="34"/>
  <c r="AH9" i="34" s="1"/>
  <c r="AE9" i="34"/>
  <c r="AF9" i="34"/>
  <c r="AG9" i="34"/>
  <c r="AD10" i="34"/>
  <c r="AH10" i="34" s="1"/>
  <c r="AE10" i="34"/>
  <c r="AF10" i="34"/>
  <c r="AG10" i="34"/>
  <c r="AD11" i="34"/>
  <c r="AH11" i="34" s="1"/>
  <c r="AE11" i="34"/>
  <c r="AF11" i="34"/>
  <c r="AG11" i="34"/>
  <c r="AD12" i="34"/>
  <c r="AE12" i="34"/>
  <c r="AH12" i="34" s="1"/>
  <c r="AF12" i="34"/>
  <c r="AG12" i="34"/>
  <c r="AD13" i="34"/>
  <c r="AH13" i="34" s="1"/>
  <c r="AE13" i="34"/>
  <c r="AF13" i="34"/>
  <c r="AG13" i="34"/>
  <c r="AD14" i="34"/>
  <c r="AH14" i="34" s="1"/>
  <c r="AE14" i="34"/>
  <c r="AF14" i="34"/>
  <c r="AG14" i="34"/>
  <c r="AD15" i="34"/>
  <c r="AH15" i="34" s="1"/>
  <c r="AE15" i="34"/>
  <c r="AF15" i="34"/>
  <c r="AG15" i="34"/>
  <c r="AD16" i="34"/>
  <c r="AE16" i="34"/>
  <c r="AH16" i="34" s="1"/>
  <c r="AF16" i="34"/>
  <c r="AG16" i="34"/>
  <c r="AD17" i="34"/>
  <c r="AH17" i="34" s="1"/>
  <c r="AE17" i="34"/>
  <c r="AF17" i="34"/>
  <c r="AG17" i="34"/>
  <c r="AD18" i="34"/>
  <c r="AH18" i="34" s="1"/>
  <c r="AE18" i="34"/>
  <c r="AF18" i="34"/>
  <c r="AG18" i="34"/>
  <c r="AD19" i="34"/>
  <c r="AH19" i="34" s="1"/>
  <c r="AE19" i="34"/>
  <c r="AF19" i="34"/>
  <c r="AG19" i="34"/>
  <c r="AD20" i="34"/>
  <c r="AE20" i="34"/>
  <c r="AH20" i="34" s="1"/>
  <c r="AF20" i="34"/>
  <c r="AG20" i="34"/>
  <c r="AD21" i="34"/>
  <c r="AH21" i="34" s="1"/>
  <c r="AE21" i="34"/>
  <c r="AF21" i="34"/>
  <c r="AG21" i="34"/>
  <c r="AD22" i="34"/>
  <c r="AH22" i="34" s="1"/>
  <c r="AE22" i="34"/>
  <c r="AF22" i="34"/>
  <c r="AG22" i="34"/>
  <c r="AD23" i="34"/>
  <c r="AH23" i="34" s="1"/>
  <c r="AE23" i="34"/>
  <c r="AF23" i="34"/>
  <c r="AG23" i="34"/>
  <c r="AD24" i="34"/>
  <c r="AE24" i="34"/>
  <c r="AH24" i="34" s="1"/>
  <c r="AF24" i="34"/>
  <c r="AG24" i="34"/>
  <c r="AD25" i="34"/>
  <c r="AH25" i="34" s="1"/>
  <c r="AE25" i="34"/>
  <c r="AF25" i="34"/>
  <c r="AG25" i="34"/>
  <c r="AD26" i="34"/>
  <c r="AH26" i="34" s="1"/>
  <c r="AE26" i="34"/>
  <c r="AF26" i="34"/>
  <c r="AG26" i="34"/>
  <c r="AD27" i="34"/>
  <c r="AH27" i="34" s="1"/>
  <c r="AE27" i="34"/>
  <c r="AF27" i="34"/>
  <c r="AG27" i="34"/>
  <c r="AD28" i="34"/>
  <c r="AE28" i="34"/>
  <c r="AH28" i="34" s="1"/>
  <c r="AF28" i="34"/>
  <c r="AG28" i="34"/>
  <c r="AD29" i="34"/>
  <c r="AH29" i="34" s="1"/>
  <c r="AE29" i="34"/>
  <c r="AF29" i="34"/>
  <c r="AG29" i="34"/>
  <c r="AD30" i="34"/>
  <c r="AH30" i="34" s="1"/>
  <c r="AE30" i="34"/>
  <c r="AF30" i="34"/>
  <c r="AG30" i="34"/>
  <c r="AD31" i="34"/>
  <c r="AH31" i="34" s="1"/>
  <c r="AE31" i="34"/>
  <c r="AF31" i="34"/>
  <c r="AG31" i="34"/>
  <c r="AD32" i="34"/>
  <c r="AE32" i="34"/>
  <c r="AH32" i="34" s="1"/>
  <c r="AF32" i="34"/>
  <c r="AG32" i="34"/>
  <c r="AD33" i="34"/>
  <c r="AH33" i="34" s="1"/>
  <c r="AE33" i="34"/>
  <c r="AF33" i="34"/>
  <c r="AG33" i="34"/>
  <c r="AD34" i="34"/>
  <c r="AH34" i="34" s="1"/>
  <c r="AE34" i="34"/>
  <c r="AF34" i="34"/>
  <c r="AG34" i="34"/>
  <c r="AD35" i="34"/>
  <c r="AH35" i="34" s="1"/>
  <c r="AE35" i="34"/>
  <c r="AF35" i="34"/>
  <c r="AG35" i="34"/>
  <c r="AD36" i="34"/>
  <c r="AE36" i="34"/>
  <c r="AH36" i="34" s="1"/>
  <c r="AF36" i="34"/>
  <c r="AG36" i="34"/>
  <c r="AD37" i="34"/>
  <c r="AH37" i="34" s="1"/>
  <c r="AE37" i="34"/>
  <c r="AF37" i="34"/>
  <c r="AG37" i="34"/>
  <c r="AD38" i="34"/>
  <c r="AH38" i="34" s="1"/>
  <c r="AE38" i="34"/>
  <c r="AF38" i="34"/>
  <c r="AG38" i="34"/>
  <c r="AD39" i="34"/>
  <c r="AH39" i="34" s="1"/>
  <c r="AE39" i="34"/>
  <c r="AF39" i="34"/>
  <c r="AG39" i="34"/>
  <c r="AD40" i="34"/>
  <c r="AE40" i="34"/>
  <c r="AH40" i="34" s="1"/>
  <c r="AF40" i="34"/>
  <c r="AG40" i="34"/>
  <c r="AD41" i="34"/>
  <c r="AH41" i="34" s="1"/>
  <c r="AE41" i="34"/>
  <c r="AF41" i="34"/>
  <c r="AG41" i="34"/>
  <c r="AD42" i="34"/>
  <c r="AH42" i="34" s="1"/>
  <c r="AE42" i="34"/>
  <c r="AF42" i="34"/>
  <c r="AG42" i="34"/>
  <c r="AD43" i="34"/>
  <c r="AH43" i="34" s="1"/>
  <c r="AE43" i="34"/>
  <c r="AF43" i="34"/>
  <c r="AG43" i="34"/>
  <c r="AD44" i="34"/>
  <c r="AE44" i="34"/>
  <c r="AH44" i="34" s="1"/>
  <c r="AF44" i="34"/>
  <c r="AG44" i="34"/>
  <c r="AD45" i="34"/>
  <c r="AH45" i="34" s="1"/>
  <c r="AE45" i="34"/>
  <c r="AF45" i="34"/>
  <c r="AG45" i="34"/>
  <c r="AD46" i="34"/>
  <c r="AH46" i="34" s="1"/>
  <c r="AE46" i="34"/>
  <c r="AF46" i="34"/>
  <c r="AG46" i="34"/>
  <c r="AD47" i="34"/>
  <c r="AH47" i="34" s="1"/>
  <c r="AE47" i="34"/>
  <c r="AF47" i="34"/>
  <c r="AG47" i="34"/>
  <c r="AD48" i="34"/>
  <c r="AE48" i="34"/>
  <c r="AH48" i="34" s="1"/>
  <c r="AF48" i="34"/>
  <c r="AG48" i="34"/>
  <c r="AD49" i="34"/>
  <c r="AH49" i="34" s="1"/>
  <c r="AE49" i="34"/>
  <c r="AF49" i="34"/>
  <c r="AG49" i="34"/>
  <c r="AD50" i="34"/>
  <c r="AH50" i="34" s="1"/>
  <c r="AE50" i="34"/>
  <c r="AF50" i="34"/>
  <c r="AG50" i="34"/>
  <c r="AD51" i="34"/>
  <c r="AH51" i="34" s="1"/>
  <c r="AE51" i="34"/>
  <c r="AF51" i="34"/>
  <c r="AG51" i="34"/>
  <c r="AD52" i="34"/>
  <c r="AE52" i="34"/>
  <c r="AH52" i="34" s="1"/>
  <c r="AF52" i="34"/>
  <c r="AG52" i="34"/>
  <c r="AD53" i="34"/>
  <c r="AH53" i="34" s="1"/>
  <c r="AE53" i="34"/>
  <c r="AF53" i="34"/>
  <c r="AG53" i="34"/>
  <c r="AD54" i="34"/>
  <c r="AH54" i="34" s="1"/>
  <c r="AE54" i="34"/>
  <c r="AF54" i="34"/>
  <c r="AG54" i="34"/>
  <c r="AD55" i="34"/>
  <c r="AH55" i="34" s="1"/>
  <c r="AE55" i="34"/>
  <c r="AF55" i="34"/>
  <c r="AG55" i="34"/>
  <c r="AD56" i="34"/>
  <c r="AE56" i="34"/>
  <c r="AH56" i="34" s="1"/>
  <c r="AF56" i="34"/>
  <c r="AG56" i="34"/>
  <c r="AD57" i="34"/>
  <c r="AH57" i="34" s="1"/>
  <c r="AE57" i="34"/>
  <c r="AF57" i="34"/>
  <c r="AG57" i="34"/>
  <c r="AD58" i="34"/>
  <c r="AH58" i="34" s="1"/>
  <c r="AE58" i="34"/>
  <c r="AF58" i="34"/>
  <c r="AG58" i="34"/>
  <c r="AD59" i="34"/>
  <c r="AH59" i="34" s="1"/>
  <c r="AE59" i="34"/>
  <c r="AF59" i="34"/>
  <c r="AG59" i="34"/>
  <c r="AD60" i="34"/>
  <c r="AE60" i="34"/>
  <c r="AH60" i="34" s="1"/>
  <c r="AF60" i="34"/>
  <c r="AG60" i="34"/>
  <c r="AD61" i="34"/>
  <c r="AH61" i="34" s="1"/>
  <c r="AE61" i="34"/>
  <c r="AF61" i="34"/>
  <c r="AG61" i="34"/>
  <c r="AD62" i="34"/>
  <c r="AH62" i="34" s="1"/>
  <c r="AE62" i="34"/>
  <c r="AF62" i="34"/>
  <c r="AG62" i="34"/>
  <c r="AD63" i="34"/>
  <c r="AH63" i="34" s="1"/>
  <c r="AE63" i="34"/>
  <c r="AF63" i="34"/>
  <c r="AG63" i="34"/>
  <c r="AD64" i="34"/>
  <c r="AE64" i="34"/>
  <c r="AH64" i="34" s="1"/>
  <c r="AF64" i="34"/>
  <c r="AG64" i="34"/>
  <c r="AD65" i="34"/>
  <c r="AH65" i="34" s="1"/>
  <c r="AE65" i="34"/>
  <c r="AF65" i="34"/>
  <c r="AG65" i="34"/>
  <c r="AD66" i="34"/>
  <c r="AH66" i="34" s="1"/>
  <c r="AE66" i="34"/>
  <c r="AF66" i="34"/>
  <c r="AG66" i="34"/>
  <c r="AD67" i="34"/>
  <c r="AH67" i="34" s="1"/>
  <c r="AE67" i="34"/>
  <c r="AF67" i="34"/>
  <c r="AG67" i="34"/>
  <c r="AD68" i="34"/>
  <c r="AE68" i="34"/>
  <c r="AH68" i="34" s="1"/>
  <c r="AF68" i="34"/>
  <c r="AG68" i="34"/>
  <c r="AD69" i="34"/>
  <c r="AH69" i="34" s="1"/>
  <c r="AE69" i="34"/>
  <c r="AF69" i="34"/>
  <c r="AG69" i="34"/>
  <c r="AD70" i="34"/>
  <c r="AH70" i="34" s="1"/>
  <c r="AE70" i="34"/>
  <c r="AF70" i="34"/>
  <c r="AG70" i="34"/>
  <c r="AD71" i="34"/>
  <c r="AH71" i="34" s="1"/>
  <c r="AE71" i="34"/>
  <c r="AF71" i="34"/>
  <c r="AG71" i="34"/>
  <c r="AD72" i="34"/>
  <c r="AE72" i="34"/>
  <c r="AH72" i="34" s="1"/>
  <c r="AF72" i="34"/>
  <c r="AG72" i="34"/>
  <c r="AD73" i="34"/>
  <c r="AH73" i="34" s="1"/>
  <c r="AE73" i="34"/>
  <c r="AF73" i="34"/>
  <c r="AG73" i="34"/>
  <c r="AD74" i="34"/>
  <c r="AH74" i="34" s="1"/>
  <c r="AE74" i="34"/>
  <c r="AF74" i="34"/>
  <c r="AG74" i="34"/>
  <c r="AD75" i="34"/>
  <c r="AH75" i="34" s="1"/>
  <c r="AE75" i="34"/>
  <c r="AF75" i="34"/>
  <c r="AG75" i="34"/>
  <c r="AD76" i="34"/>
  <c r="AE76" i="34"/>
  <c r="AH76" i="34" s="1"/>
  <c r="AF76" i="34"/>
  <c r="AG76" i="34"/>
  <c r="AD77" i="34"/>
  <c r="AH77" i="34" s="1"/>
  <c r="AE77" i="34"/>
  <c r="AF77" i="34"/>
  <c r="AG77" i="34"/>
  <c r="AD78" i="34"/>
  <c r="AH78" i="34" s="1"/>
  <c r="AE78" i="34"/>
  <c r="AF78" i="34"/>
  <c r="AG78" i="34"/>
  <c r="AD79" i="34"/>
  <c r="AH79" i="34" s="1"/>
  <c r="AE79" i="34"/>
  <c r="AF79" i="34"/>
  <c r="AG79" i="34"/>
  <c r="AD80" i="34"/>
  <c r="AE80" i="34"/>
  <c r="AH80" i="34" s="1"/>
  <c r="AF80" i="34"/>
  <c r="AG80" i="34"/>
  <c r="AD81" i="34"/>
  <c r="AH81" i="34" s="1"/>
  <c r="AE81" i="34"/>
  <c r="AF81" i="34"/>
  <c r="AG81" i="34"/>
  <c r="AD82" i="34"/>
  <c r="AH82" i="34" s="1"/>
  <c r="AE82" i="34"/>
  <c r="AF82" i="34"/>
  <c r="AG82" i="34"/>
  <c r="AD83" i="34"/>
  <c r="AH83" i="34" s="1"/>
  <c r="AE83" i="34"/>
  <c r="AF83" i="34"/>
  <c r="AG83" i="34"/>
  <c r="AD84" i="34"/>
  <c r="AE84" i="34"/>
  <c r="AH84" i="34" s="1"/>
  <c r="AF84" i="34"/>
  <c r="AG84" i="34"/>
  <c r="AD85" i="34"/>
  <c r="AH85" i="34" s="1"/>
  <c r="AE85" i="34"/>
  <c r="AF85" i="34"/>
  <c r="AG85" i="34"/>
  <c r="AD86" i="34"/>
  <c r="AH86" i="34" s="1"/>
  <c r="AE86" i="34"/>
  <c r="AF86" i="34"/>
  <c r="AG86" i="34"/>
  <c r="AD87" i="34"/>
  <c r="AH87" i="34" s="1"/>
  <c r="AE87" i="34"/>
  <c r="AF87" i="34"/>
  <c r="AG87" i="34"/>
  <c r="AD88" i="34"/>
  <c r="AE88" i="34"/>
  <c r="AH88" i="34" s="1"/>
  <c r="AF88" i="34"/>
  <c r="AG88" i="34"/>
  <c r="AD89" i="34"/>
  <c r="AH89" i="34" s="1"/>
  <c r="AE89" i="34"/>
  <c r="AF89" i="34"/>
  <c r="AG89" i="34"/>
  <c r="AD90" i="34"/>
  <c r="AH90" i="34" s="1"/>
  <c r="AE90" i="34"/>
  <c r="AF90" i="34"/>
  <c r="AG90" i="34"/>
  <c r="AD91" i="34"/>
  <c r="AH91" i="34" s="1"/>
  <c r="AE91" i="34"/>
  <c r="AF91" i="34"/>
  <c r="AG91" i="34"/>
  <c r="AD92" i="34"/>
  <c r="AE92" i="34"/>
  <c r="AH92" i="34" s="1"/>
  <c r="AF92" i="34"/>
  <c r="AG92" i="34"/>
  <c r="AD93" i="34"/>
  <c r="AH93" i="34" s="1"/>
  <c r="AE93" i="34"/>
  <c r="AF93" i="34"/>
  <c r="AG93" i="34"/>
  <c r="AD94" i="34"/>
  <c r="AH94" i="34" s="1"/>
  <c r="AE94" i="34"/>
  <c r="AF94" i="34"/>
  <c r="AG94" i="34"/>
  <c r="AD95" i="34"/>
  <c r="AH95" i="34" s="1"/>
  <c r="AE95" i="34"/>
  <c r="AF95" i="34"/>
  <c r="AG95" i="34"/>
  <c r="AD96" i="34"/>
  <c r="AE96" i="34"/>
  <c r="AH96" i="34" s="1"/>
  <c r="AF96" i="34"/>
  <c r="AG96" i="34"/>
  <c r="AD97" i="34"/>
  <c r="AH97" i="34" s="1"/>
  <c r="AE97" i="34"/>
  <c r="AF97" i="34"/>
  <c r="AG97" i="34"/>
  <c r="AD98" i="34"/>
  <c r="AH98" i="34" s="1"/>
  <c r="AE98" i="34"/>
  <c r="AF98" i="34"/>
  <c r="AG98" i="34"/>
  <c r="AD99" i="34"/>
  <c r="AH99" i="34" s="1"/>
  <c r="AE99" i="34"/>
  <c r="AF99" i="34"/>
  <c r="AG99" i="34"/>
  <c r="AD100" i="34"/>
  <c r="AE100" i="34"/>
  <c r="AH100" i="34" s="1"/>
  <c r="AF100" i="34"/>
  <c r="AG100" i="34"/>
  <c r="AD101" i="34"/>
  <c r="AH101" i="34" s="1"/>
  <c r="AE101" i="34"/>
  <c r="AF101" i="34"/>
  <c r="AG101" i="34"/>
  <c r="AD102" i="34"/>
  <c r="AH102" i="34" s="1"/>
  <c r="AE102" i="34"/>
  <c r="AF102" i="34"/>
  <c r="AG102" i="34"/>
  <c r="AD103" i="34"/>
  <c r="AH103" i="34" s="1"/>
  <c r="AE103" i="34"/>
  <c r="AF103" i="34"/>
  <c r="AG103" i="34"/>
  <c r="AD104" i="34"/>
  <c r="AE104" i="34"/>
  <c r="AH104" i="34" s="1"/>
  <c r="AF104" i="34"/>
  <c r="AG104" i="34"/>
  <c r="AD105" i="34"/>
  <c r="AH105" i="34" s="1"/>
  <c r="AE105" i="34"/>
  <c r="AF105" i="34"/>
  <c r="AG105" i="34"/>
  <c r="AD106" i="34"/>
  <c r="AH106" i="34" s="1"/>
  <c r="AE106" i="34"/>
  <c r="AF106" i="34"/>
  <c r="AG106" i="34"/>
  <c r="AD107" i="34"/>
  <c r="AH107" i="34" s="1"/>
  <c r="AE107" i="34"/>
  <c r="AF107" i="34"/>
  <c r="AG107" i="34"/>
  <c r="AD108" i="34"/>
  <c r="AE108" i="34"/>
  <c r="AH108" i="34" s="1"/>
  <c r="AF108" i="34"/>
  <c r="AG108" i="34"/>
  <c r="AD109" i="34"/>
  <c r="AH109" i="34" s="1"/>
  <c r="AE109" i="34"/>
  <c r="AF109" i="34"/>
  <c r="AG109" i="34"/>
  <c r="AD110" i="34"/>
  <c r="AH110" i="34" s="1"/>
  <c r="AE110" i="34"/>
  <c r="AF110" i="34"/>
  <c r="AG110" i="34"/>
  <c r="AD111" i="34"/>
  <c r="AH111" i="34" s="1"/>
  <c r="AE111" i="34"/>
  <c r="AF111" i="34"/>
  <c r="AG111" i="34"/>
  <c r="AD112" i="34"/>
  <c r="AE112" i="34"/>
  <c r="AH112" i="34" s="1"/>
  <c r="AF112" i="34"/>
  <c r="AG112" i="34"/>
  <c r="AD113" i="34"/>
  <c r="AH113" i="34" s="1"/>
  <c r="AE113" i="34"/>
  <c r="AF113" i="34"/>
  <c r="AG113" i="34"/>
  <c r="AD114" i="34"/>
  <c r="AH114" i="34" s="1"/>
  <c r="AE114" i="34"/>
  <c r="AF114" i="34"/>
  <c r="AG114" i="34"/>
  <c r="AG8" i="34"/>
  <c r="AF8" i="34"/>
  <c r="AE8" i="34"/>
  <c r="AD8" i="34"/>
  <c r="AL96" i="33" l="1"/>
  <c r="AL84" i="33"/>
  <c r="AL74" i="33"/>
  <c r="AL12" i="33"/>
  <c r="AL80" i="33"/>
  <c r="AL92" i="33"/>
  <c r="AL89" i="33"/>
  <c r="AL85" i="33"/>
  <c r="AL9" i="33"/>
  <c r="AL98" i="33"/>
  <c r="AL86" i="33"/>
  <c r="AL73" i="33"/>
  <c r="AL15" i="33"/>
  <c r="AL10" i="33"/>
  <c r="AL99" i="33"/>
  <c r="AL94" i="33"/>
  <c r="AL81" i="33"/>
  <c r="AL77" i="33"/>
  <c r="AL69" i="33"/>
  <c r="AL65" i="33"/>
  <c r="AL60" i="33"/>
  <c r="AL56" i="33"/>
  <c r="AL52" i="33"/>
  <c r="AL49" i="33"/>
  <c r="AL45" i="33"/>
  <c r="AL41" i="33"/>
  <c r="AL37" i="33"/>
  <c r="AL33" i="33"/>
  <c r="AL29" i="33"/>
  <c r="AL25" i="33"/>
  <c r="AL21" i="33"/>
  <c r="AL93" i="33"/>
  <c r="AL87" i="33"/>
  <c r="AL82" i="33"/>
  <c r="AL78" i="33"/>
  <c r="AL75" i="33"/>
  <c r="AL70" i="33"/>
  <c r="AL66" i="33"/>
  <c r="AL61" i="33"/>
  <c r="AL57" i="33"/>
  <c r="AL53" i="33"/>
  <c r="AL50" i="33"/>
  <c r="AL42" i="33"/>
  <c r="AL38" i="33"/>
  <c r="AL34" i="33"/>
  <c r="AL30" i="33"/>
  <c r="AL26" i="33"/>
  <c r="AL22" i="33"/>
  <c r="AL18" i="33"/>
  <c r="AL11" i="33"/>
  <c r="AL91" i="33"/>
  <c r="AL90" i="33"/>
  <c r="AL88" i="33"/>
  <c r="AL83" i="33"/>
  <c r="AL79" i="33"/>
  <c r="AL76" i="33"/>
  <c r="AL71" i="33"/>
  <c r="AL67" i="33"/>
  <c r="AL63" i="33"/>
  <c r="AL62" i="33"/>
  <c r="AL58" i="33"/>
  <c r="AL54" i="33"/>
  <c r="AL51" i="33"/>
  <c r="AL47" i="33"/>
  <c r="AL43" i="33"/>
  <c r="AL39" i="33"/>
  <c r="AL35" i="33"/>
  <c r="AL31" i="33"/>
  <c r="AL27" i="33"/>
  <c r="AL23" i="33"/>
  <c r="AL19" i="33"/>
  <c r="AL16" i="33"/>
  <c r="AL13" i="33"/>
  <c r="AL97" i="33"/>
  <c r="AL46" i="33"/>
  <c r="AL8" i="33"/>
  <c r="AD9" i="27"/>
  <c r="AE9" i="27"/>
  <c r="AF9" i="27"/>
  <c r="AH9" i="27" s="1"/>
  <c r="AG9" i="27"/>
  <c r="AD10" i="27"/>
  <c r="AH10" i="27" s="1"/>
  <c r="AE10" i="27"/>
  <c r="AF10" i="27"/>
  <c r="AG10" i="27"/>
  <c r="AD11" i="27"/>
  <c r="AH11" i="27" s="1"/>
  <c r="AE11" i="27"/>
  <c r="AF11" i="27"/>
  <c r="AG11" i="27"/>
  <c r="AD12" i="27"/>
  <c r="AH12" i="27" s="1"/>
  <c r="AE12" i="27"/>
  <c r="AF12" i="27"/>
  <c r="AG12" i="27"/>
  <c r="AD13" i="27"/>
  <c r="AH13" i="27" s="1"/>
  <c r="AE13" i="27"/>
  <c r="AF13" i="27"/>
  <c r="AG13" i="27"/>
  <c r="AD14" i="27"/>
  <c r="AH14" i="27" s="1"/>
  <c r="AE14" i="27"/>
  <c r="AF14" i="27"/>
  <c r="AG14" i="27"/>
  <c r="AD15" i="27"/>
  <c r="AH15" i="27" s="1"/>
  <c r="AE15" i="27"/>
  <c r="AF15" i="27"/>
  <c r="AG15" i="27"/>
  <c r="AD16" i="27"/>
  <c r="AH16" i="27" s="1"/>
  <c r="AE16" i="27"/>
  <c r="AF16" i="27"/>
  <c r="AG16" i="27"/>
  <c r="AD17" i="27"/>
  <c r="AH17" i="27" s="1"/>
  <c r="AE17" i="27"/>
  <c r="AF17" i="27"/>
  <c r="AG17" i="27"/>
  <c r="AD18" i="27"/>
  <c r="AH18" i="27" s="1"/>
  <c r="AE18" i="27"/>
  <c r="AF18" i="27"/>
  <c r="AG18" i="27"/>
  <c r="AD19" i="27"/>
  <c r="AH19" i="27" s="1"/>
  <c r="AE19" i="27"/>
  <c r="AF19" i="27"/>
  <c r="AG19" i="27"/>
  <c r="AD20" i="27"/>
  <c r="AH20" i="27" s="1"/>
  <c r="AE20" i="27"/>
  <c r="AF20" i="27"/>
  <c r="AG20" i="27"/>
  <c r="AD21" i="27"/>
  <c r="AH21" i="27" s="1"/>
  <c r="AE21" i="27"/>
  <c r="AF21" i="27"/>
  <c r="AG21" i="27"/>
  <c r="AD22" i="27"/>
  <c r="AH22" i="27" s="1"/>
  <c r="AE22" i="27"/>
  <c r="AF22" i="27"/>
  <c r="AG22" i="27"/>
  <c r="AD23" i="27"/>
  <c r="AH23" i="27" s="1"/>
  <c r="AE23" i="27"/>
  <c r="AF23" i="27"/>
  <c r="AG23" i="27"/>
  <c r="AD24" i="27"/>
  <c r="AH24" i="27" s="1"/>
  <c r="AE24" i="27"/>
  <c r="AF24" i="27"/>
  <c r="AG24" i="27"/>
  <c r="AD25" i="27"/>
  <c r="AH25" i="27" s="1"/>
  <c r="AE25" i="27"/>
  <c r="AF25" i="27"/>
  <c r="AG25" i="27"/>
  <c r="AD26" i="27"/>
  <c r="AH26" i="27" s="1"/>
  <c r="AE26" i="27"/>
  <c r="AF26" i="27"/>
  <c r="AG26" i="27"/>
  <c r="AD27" i="27"/>
  <c r="AH27" i="27" s="1"/>
  <c r="AE27" i="27"/>
  <c r="AF27" i="27"/>
  <c r="AG27" i="27"/>
  <c r="AD28" i="27"/>
  <c r="AH28" i="27" s="1"/>
  <c r="AE28" i="27"/>
  <c r="AF28" i="27"/>
  <c r="AG28" i="27"/>
  <c r="AD29" i="27"/>
  <c r="AH29" i="27" s="1"/>
  <c r="AE29" i="27"/>
  <c r="AF29" i="27"/>
  <c r="AG29" i="27"/>
  <c r="AD30" i="27"/>
  <c r="AH30" i="27" s="1"/>
  <c r="AE30" i="27"/>
  <c r="AF30" i="27"/>
  <c r="AG30" i="27"/>
  <c r="AD31" i="27"/>
  <c r="AH31" i="27" s="1"/>
  <c r="AE31" i="27"/>
  <c r="AF31" i="27"/>
  <c r="AG31" i="27"/>
  <c r="AD32" i="27"/>
  <c r="AH32" i="27" s="1"/>
  <c r="AE32" i="27"/>
  <c r="AF32" i="27"/>
  <c r="AG32" i="27"/>
  <c r="AD33" i="27"/>
  <c r="AH33" i="27" s="1"/>
  <c r="AE33" i="27"/>
  <c r="AF33" i="27"/>
  <c r="AG33" i="27"/>
  <c r="AD34" i="27"/>
  <c r="AH34" i="27" s="1"/>
  <c r="AE34" i="27"/>
  <c r="AF34" i="27"/>
  <c r="AG34" i="27"/>
  <c r="AD35" i="27"/>
  <c r="AH35" i="27" s="1"/>
  <c r="AE35" i="27"/>
  <c r="AF35" i="27"/>
  <c r="AG35" i="27"/>
  <c r="AD36" i="27"/>
  <c r="AH36" i="27" s="1"/>
  <c r="AE36" i="27"/>
  <c r="AF36" i="27"/>
  <c r="AG36" i="27"/>
  <c r="AD37" i="27"/>
  <c r="AH37" i="27" s="1"/>
  <c r="AE37" i="27"/>
  <c r="AF37" i="27"/>
  <c r="AG37" i="27"/>
  <c r="AD38" i="27"/>
  <c r="AH38" i="27" s="1"/>
  <c r="AE38" i="27"/>
  <c r="AF38" i="27"/>
  <c r="AG38" i="27"/>
  <c r="AD39" i="27"/>
  <c r="AH39" i="27" s="1"/>
  <c r="AE39" i="27"/>
  <c r="AF39" i="27"/>
  <c r="AG39" i="27"/>
  <c r="AD40" i="27"/>
  <c r="AH40" i="27" s="1"/>
  <c r="AE40" i="27"/>
  <c r="AF40" i="27"/>
  <c r="AG40" i="27"/>
  <c r="AD41" i="27"/>
  <c r="AH41" i="27" s="1"/>
  <c r="AE41" i="27"/>
  <c r="AF41" i="27"/>
  <c r="AG41" i="27"/>
  <c r="AD42" i="27"/>
  <c r="AH42" i="27" s="1"/>
  <c r="AE42" i="27"/>
  <c r="AF42" i="27"/>
  <c r="AG42" i="27"/>
  <c r="AD43" i="27"/>
  <c r="AH43" i="27" s="1"/>
  <c r="AE43" i="27"/>
  <c r="AF43" i="27"/>
  <c r="AG43" i="27"/>
  <c r="AD44" i="27"/>
  <c r="AH44" i="27" s="1"/>
  <c r="AE44" i="27"/>
  <c r="AF44" i="27"/>
  <c r="AG44" i="27"/>
  <c r="AD45" i="27"/>
  <c r="AH45" i="27" s="1"/>
  <c r="AE45" i="27"/>
  <c r="AF45" i="27"/>
  <c r="AG45" i="27"/>
  <c r="AD46" i="27"/>
  <c r="AH46" i="27" s="1"/>
  <c r="AE46" i="27"/>
  <c r="AF46" i="27"/>
  <c r="AG46" i="27"/>
  <c r="AD47" i="27"/>
  <c r="AH47" i="27" s="1"/>
  <c r="AE47" i="27"/>
  <c r="AF47" i="27"/>
  <c r="AG47" i="27"/>
  <c r="AD48" i="27"/>
  <c r="AH48" i="27" s="1"/>
  <c r="AE48" i="27"/>
  <c r="AF48" i="27"/>
  <c r="AG48" i="27"/>
  <c r="AD49" i="27"/>
  <c r="AH49" i="27" s="1"/>
  <c r="AE49" i="27"/>
  <c r="AF49" i="27"/>
  <c r="AG49" i="27"/>
  <c r="AD50" i="27"/>
  <c r="AH50" i="27" s="1"/>
  <c r="AE50" i="27"/>
  <c r="AF50" i="27"/>
  <c r="AG50" i="27"/>
  <c r="AD51" i="27"/>
  <c r="AH51" i="27" s="1"/>
  <c r="AE51" i="27"/>
  <c r="AF51" i="27"/>
  <c r="AG51" i="27"/>
  <c r="AD52" i="27"/>
  <c r="AH52" i="27" s="1"/>
  <c r="AE52" i="27"/>
  <c r="AF52" i="27"/>
  <c r="AG52" i="27"/>
  <c r="AD53" i="27"/>
  <c r="AH53" i="27" s="1"/>
  <c r="AE53" i="27"/>
  <c r="AF53" i="27"/>
  <c r="AG53" i="27"/>
  <c r="AD54" i="27"/>
  <c r="AH54" i="27" s="1"/>
  <c r="AE54" i="27"/>
  <c r="AF54" i="27"/>
  <c r="AG54" i="27"/>
  <c r="AD55" i="27"/>
  <c r="AH55" i="27" s="1"/>
  <c r="AE55" i="27"/>
  <c r="AF55" i="27"/>
  <c r="AG55" i="27"/>
  <c r="AD56" i="27"/>
  <c r="AH56" i="27" s="1"/>
  <c r="AE56" i="27"/>
  <c r="AF56" i="27"/>
  <c r="AG56" i="27"/>
  <c r="AD57" i="27"/>
  <c r="AH57" i="27" s="1"/>
  <c r="AE57" i="27"/>
  <c r="AF57" i="27"/>
  <c r="AG57" i="27"/>
  <c r="AD58" i="27"/>
  <c r="AH58" i="27" s="1"/>
  <c r="AE58" i="27"/>
  <c r="AF58" i="27"/>
  <c r="AG58" i="27"/>
  <c r="AD59" i="27"/>
  <c r="AH59" i="27" s="1"/>
  <c r="AE59" i="27"/>
  <c r="AF59" i="27"/>
  <c r="AG59" i="27"/>
  <c r="AD60" i="27"/>
  <c r="AH60" i="27" s="1"/>
  <c r="AE60" i="27"/>
  <c r="AF60" i="27"/>
  <c r="AG60" i="27"/>
  <c r="AD61" i="27"/>
  <c r="AH61" i="27" s="1"/>
  <c r="AE61" i="27"/>
  <c r="AF61" i="27"/>
  <c r="AG61" i="27"/>
  <c r="AD62" i="27"/>
  <c r="AH62" i="27" s="1"/>
  <c r="AE62" i="27"/>
  <c r="AF62" i="27"/>
  <c r="AG62" i="27"/>
  <c r="AD63" i="27"/>
  <c r="AH63" i="27" s="1"/>
  <c r="AE63" i="27"/>
  <c r="AF63" i="27"/>
  <c r="AG63" i="27"/>
  <c r="AD64" i="27"/>
  <c r="AH64" i="27" s="1"/>
  <c r="AE64" i="27"/>
  <c r="AF64" i="27"/>
  <c r="AG64" i="27"/>
  <c r="AD65" i="27"/>
  <c r="AH65" i="27" s="1"/>
  <c r="AE65" i="27"/>
  <c r="AF65" i="27"/>
  <c r="AG65" i="27"/>
  <c r="AD66" i="27"/>
  <c r="AH66" i="27" s="1"/>
  <c r="AE66" i="27"/>
  <c r="AF66" i="27"/>
  <c r="AG66" i="27"/>
  <c r="AD67" i="27"/>
  <c r="AH67" i="27" s="1"/>
  <c r="AE67" i="27"/>
  <c r="AF67" i="27"/>
  <c r="AG67" i="27"/>
  <c r="AD68" i="27"/>
  <c r="AH68" i="27" s="1"/>
  <c r="AE68" i="27"/>
  <c r="AF68" i="27"/>
  <c r="AG68" i="27"/>
  <c r="AD69" i="27"/>
  <c r="AH69" i="27" s="1"/>
  <c r="AE69" i="27"/>
  <c r="AF69" i="27"/>
  <c r="AG69" i="27"/>
  <c r="AD70" i="27"/>
  <c r="AH70" i="27" s="1"/>
  <c r="AE70" i="27"/>
  <c r="AF70" i="27"/>
  <c r="AG70" i="27"/>
  <c r="AD71" i="27"/>
  <c r="AH71" i="27" s="1"/>
  <c r="AE71" i="27"/>
  <c r="AF71" i="27"/>
  <c r="AG71" i="27"/>
  <c r="AD72" i="27"/>
  <c r="AH72" i="27" s="1"/>
  <c r="AE72" i="27"/>
  <c r="AF72" i="27"/>
  <c r="AG72" i="27"/>
  <c r="AD73" i="27"/>
  <c r="AH73" i="27" s="1"/>
  <c r="AE73" i="27"/>
  <c r="AF73" i="27"/>
  <c r="AG73" i="27"/>
  <c r="AD74" i="27"/>
  <c r="AH74" i="27" s="1"/>
  <c r="AE74" i="27"/>
  <c r="AF74" i="27"/>
  <c r="AG74" i="27"/>
  <c r="AD75" i="27"/>
  <c r="AH75" i="27" s="1"/>
  <c r="AE75" i="27"/>
  <c r="AF75" i="27"/>
  <c r="AG75" i="27"/>
  <c r="AD76" i="27"/>
  <c r="AH76" i="27" s="1"/>
  <c r="AE76" i="27"/>
  <c r="AF76" i="27"/>
  <c r="AG76" i="27"/>
  <c r="AD77" i="27"/>
  <c r="AH77" i="27" s="1"/>
  <c r="AE77" i="27"/>
  <c r="AF77" i="27"/>
  <c r="AG77" i="27"/>
  <c r="AD78" i="27"/>
  <c r="AH78" i="27" s="1"/>
  <c r="AE78" i="27"/>
  <c r="AF78" i="27"/>
  <c r="AG78" i="27"/>
  <c r="AD79" i="27"/>
  <c r="AH79" i="27" s="1"/>
  <c r="AE79" i="27"/>
  <c r="AF79" i="27"/>
  <c r="AG79" i="27"/>
  <c r="AD80" i="27"/>
  <c r="AH80" i="27" s="1"/>
  <c r="AE80" i="27"/>
  <c r="AF80" i="27"/>
  <c r="AG80" i="27"/>
  <c r="AD81" i="27"/>
  <c r="AH81" i="27" s="1"/>
  <c r="AE81" i="27"/>
  <c r="AF81" i="27"/>
  <c r="AG81" i="27"/>
  <c r="AD82" i="27"/>
  <c r="AH82" i="27" s="1"/>
  <c r="AE82" i="27"/>
  <c r="AF82" i="27"/>
  <c r="AG82" i="27"/>
  <c r="AD83" i="27"/>
  <c r="AH83" i="27" s="1"/>
  <c r="AE83" i="27"/>
  <c r="AF83" i="27"/>
  <c r="AG83" i="27"/>
  <c r="AD84" i="27"/>
  <c r="AH84" i="27" s="1"/>
  <c r="AE84" i="27"/>
  <c r="AF84" i="27"/>
  <c r="AG84" i="27"/>
  <c r="AD85" i="27"/>
  <c r="AH85" i="27" s="1"/>
  <c r="AE85" i="27"/>
  <c r="AF85" i="27"/>
  <c r="AG85" i="27"/>
  <c r="AD86" i="27"/>
  <c r="AH86" i="27" s="1"/>
  <c r="AE86" i="27"/>
  <c r="AF86" i="27"/>
  <c r="AG86" i="27"/>
  <c r="AD87" i="27"/>
  <c r="AH87" i="27" s="1"/>
  <c r="AE87" i="27"/>
  <c r="AF87" i="27"/>
  <c r="AG87" i="27"/>
  <c r="AD88" i="27"/>
  <c r="AH88" i="27" s="1"/>
  <c r="AE88" i="27"/>
  <c r="AF88" i="27"/>
  <c r="AG88" i="27"/>
  <c r="AD89" i="27"/>
  <c r="AH89" i="27" s="1"/>
  <c r="AE89" i="27"/>
  <c r="AF89" i="27"/>
  <c r="AG89" i="27"/>
  <c r="AD90" i="27"/>
  <c r="AH90" i="27" s="1"/>
  <c r="AE90" i="27"/>
  <c r="AF90" i="27"/>
  <c r="AG90" i="27"/>
  <c r="AD91" i="27"/>
  <c r="AH91" i="27" s="1"/>
  <c r="AE91" i="27"/>
  <c r="AF91" i="27"/>
  <c r="AG91" i="27"/>
  <c r="AD92" i="27"/>
  <c r="AH92" i="27" s="1"/>
  <c r="AE92" i="27"/>
  <c r="AF92" i="27"/>
  <c r="AG92" i="27"/>
  <c r="AD93" i="27"/>
  <c r="AH93" i="27" s="1"/>
  <c r="AE93" i="27"/>
  <c r="AF93" i="27"/>
  <c r="AG93" i="27"/>
  <c r="AD94" i="27"/>
  <c r="AH94" i="27" s="1"/>
  <c r="AE94" i="27"/>
  <c r="AF94" i="27"/>
  <c r="AG94" i="27"/>
  <c r="AD95" i="27"/>
  <c r="AH95" i="27" s="1"/>
  <c r="AE95" i="27"/>
  <c r="AF95" i="27"/>
  <c r="AG95" i="27"/>
  <c r="AD96" i="27"/>
  <c r="AH96" i="27" s="1"/>
  <c r="AE96" i="27"/>
  <c r="AF96" i="27"/>
  <c r="AG96" i="27"/>
  <c r="AD97" i="27"/>
  <c r="AH97" i="27" s="1"/>
  <c r="AE97" i="27"/>
  <c r="AF97" i="27"/>
  <c r="AG97" i="27"/>
  <c r="AD98" i="27"/>
  <c r="AH98" i="27" s="1"/>
  <c r="AE98" i="27"/>
  <c r="AF98" i="27"/>
  <c r="AG98" i="27"/>
  <c r="AD99" i="27"/>
  <c r="AH99" i="27" s="1"/>
  <c r="AE99" i="27"/>
  <c r="AF99" i="27"/>
  <c r="AG99" i="27"/>
  <c r="AD100" i="27"/>
  <c r="AH100" i="27" s="1"/>
  <c r="AE100" i="27"/>
  <c r="AF100" i="27"/>
  <c r="AG100" i="27"/>
  <c r="AD101" i="27"/>
  <c r="AH101" i="27" s="1"/>
  <c r="AE101" i="27"/>
  <c r="AF101" i="27"/>
  <c r="AG101" i="27"/>
  <c r="AD102" i="27"/>
  <c r="AH102" i="27" s="1"/>
  <c r="AE102" i="27"/>
  <c r="AF102" i="27"/>
  <c r="AG102" i="27"/>
  <c r="AD103" i="27"/>
  <c r="AH103" i="27" s="1"/>
  <c r="AE103" i="27"/>
  <c r="AF103" i="27"/>
  <c r="AG103" i="27"/>
  <c r="AD104" i="27"/>
  <c r="AH104" i="27" s="1"/>
  <c r="AE104" i="27"/>
  <c r="AF104" i="27"/>
  <c r="AG104" i="27"/>
  <c r="AD105" i="27"/>
  <c r="AH105" i="27" s="1"/>
  <c r="AE105" i="27"/>
  <c r="AF105" i="27"/>
  <c r="AG105" i="27"/>
  <c r="AG8" i="27"/>
  <c r="AF8" i="27"/>
  <c r="AE8" i="27"/>
  <c r="AD8" i="27"/>
  <c r="AH8" i="27" s="1"/>
  <c r="AT9" i="26"/>
  <c r="AX9" i="26" s="1"/>
  <c r="AU9" i="26"/>
  <c r="AV9" i="26"/>
  <c r="AW9" i="26"/>
  <c r="AT10" i="26"/>
  <c r="AX10" i="26" s="1"/>
  <c r="AU10" i="26"/>
  <c r="AV10" i="26"/>
  <c r="AW10" i="26"/>
  <c r="AT11" i="26"/>
  <c r="AU11" i="26"/>
  <c r="AX11" i="26" s="1"/>
  <c r="AV11" i="26"/>
  <c r="AW11" i="26"/>
  <c r="AT12" i="26"/>
  <c r="AU12" i="26"/>
  <c r="AV12" i="26"/>
  <c r="AX12" i="26" s="1"/>
  <c r="AW12" i="26"/>
  <c r="AT13" i="26"/>
  <c r="AX13" i="26" s="1"/>
  <c r="AU13" i="26"/>
  <c r="AV13" i="26"/>
  <c r="AW13" i="26"/>
  <c r="AT14" i="26"/>
  <c r="AX14" i="26" s="1"/>
  <c r="AU14" i="26"/>
  <c r="AV14" i="26"/>
  <c r="AW14" i="26"/>
  <c r="AT15" i="26"/>
  <c r="AU15" i="26"/>
  <c r="AX15" i="26" s="1"/>
  <c r="AV15" i="26"/>
  <c r="AW15" i="26"/>
  <c r="AT16" i="26"/>
  <c r="AU16" i="26"/>
  <c r="AV16" i="26"/>
  <c r="AX16" i="26" s="1"/>
  <c r="AW16" i="26"/>
  <c r="AT17" i="26"/>
  <c r="AX17" i="26" s="1"/>
  <c r="AU17" i="26"/>
  <c r="AV17" i="26"/>
  <c r="AW17" i="26"/>
  <c r="AT18" i="26"/>
  <c r="AX18" i="26" s="1"/>
  <c r="AU18" i="26"/>
  <c r="AV18" i="26"/>
  <c r="AW18" i="26"/>
  <c r="AT19" i="26"/>
  <c r="AU19" i="26"/>
  <c r="AX19" i="26" s="1"/>
  <c r="AV19" i="26"/>
  <c r="AW19" i="26"/>
  <c r="AT20" i="26"/>
  <c r="AU20" i="26"/>
  <c r="AV20" i="26"/>
  <c r="AX20" i="26" s="1"/>
  <c r="AW20" i="26"/>
  <c r="AT21" i="26"/>
  <c r="AX21" i="26" s="1"/>
  <c r="AU21" i="26"/>
  <c r="AV21" i="26"/>
  <c r="AW21" i="26"/>
  <c r="AT22" i="26"/>
  <c r="AX22" i="26" s="1"/>
  <c r="AU22" i="26"/>
  <c r="AV22" i="26"/>
  <c r="AW22" i="26"/>
  <c r="AT23" i="26"/>
  <c r="AU23" i="26"/>
  <c r="AX23" i="26" s="1"/>
  <c r="AV23" i="26"/>
  <c r="AW23" i="26"/>
  <c r="AT24" i="26"/>
  <c r="AU24" i="26"/>
  <c r="AV24" i="26"/>
  <c r="AX24" i="26" s="1"/>
  <c r="AW24" i="26"/>
  <c r="AT25" i="26"/>
  <c r="AX25" i="26" s="1"/>
  <c r="AU25" i="26"/>
  <c r="AV25" i="26"/>
  <c r="AW25" i="26"/>
  <c r="AT26" i="26"/>
  <c r="AX26" i="26" s="1"/>
  <c r="AU26" i="26"/>
  <c r="AV26" i="26"/>
  <c r="AW26" i="26"/>
  <c r="AT27" i="26"/>
  <c r="AU27" i="26"/>
  <c r="AX27" i="26" s="1"/>
  <c r="AV27" i="26"/>
  <c r="AW27" i="26"/>
  <c r="AT28" i="26"/>
  <c r="AU28" i="26"/>
  <c r="AV28" i="26"/>
  <c r="AX28" i="26" s="1"/>
  <c r="AW28" i="26"/>
  <c r="AT29" i="26"/>
  <c r="AX29" i="26" s="1"/>
  <c r="AU29" i="26"/>
  <c r="AV29" i="26"/>
  <c r="AW29" i="26"/>
  <c r="AT30" i="26"/>
  <c r="AX30" i="26" s="1"/>
  <c r="AU30" i="26"/>
  <c r="AV30" i="26"/>
  <c r="AW30" i="26"/>
  <c r="AT31" i="26"/>
  <c r="AU31" i="26"/>
  <c r="AX31" i="26" s="1"/>
  <c r="AV31" i="26"/>
  <c r="AW31" i="26"/>
  <c r="AT32" i="26"/>
  <c r="AU32" i="26"/>
  <c r="AV32" i="26"/>
  <c r="AX32" i="26" s="1"/>
  <c r="AW32" i="26"/>
  <c r="AT33" i="26"/>
  <c r="AX33" i="26" s="1"/>
  <c r="AU33" i="26"/>
  <c r="AV33" i="26"/>
  <c r="AW33" i="26"/>
  <c r="AT34" i="26"/>
  <c r="AX34" i="26" s="1"/>
  <c r="AU34" i="26"/>
  <c r="AV34" i="26"/>
  <c r="AW34" i="26"/>
  <c r="AT35" i="26"/>
  <c r="AU35" i="26"/>
  <c r="AX35" i="26" s="1"/>
  <c r="AV35" i="26"/>
  <c r="AW35" i="26"/>
  <c r="AT36" i="26"/>
  <c r="AU36" i="26"/>
  <c r="AV36" i="26"/>
  <c r="AX36" i="26" s="1"/>
  <c r="AW36" i="26"/>
  <c r="AT37" i="26"/>
  <c r="AX37" i="26" s="1"/>
  <c r="AU37" i="26"/>
  <c r="AV37" i="26"/>
  <c r="AW37" i="26"/>
  <c r="AT38" i="26"/>
  <c r="AX38" i="26" s="1"/>
  <c r="AU38" i="26"/>
  <c r="AV38" i="26"/>
  <c r="AW38" i="26"/>
  <c r="AT39" i="26"/>
  <c r="AU39" i="26"/>
  <c r="AX39" i="26" s="1"/>
  <c r="AV39" i="26"/>
  <c r="AW39" i="26"/>
  <c r="AT40" i="26"/>
  <c r="AU40" i="26"/>
  <c r="AV40" i="26"/>
  <c r="AX40" i="26" s="1"/>
  <c r="AW40" i="26"/>
  <c r="AT41" i="26"/>
  <c r="AX41" i="26" s="1"/>
  <c r="AU41" i="26"/>
  <c r="AV41" i="26"/>
  <c r="AW41" i="26"/>
  <c r="AT42" i="26"/>
  <c r="AX42" i="26" s="1"/>
  <c r="AU42" i="26"/>
  <c r="AV42" i="26"/>
  <c r="AW42" i="26"/>
  <c r="AT43" i="26"/>
  <c r="AU43" i="26"/>
  <c r="AX43" i="26" s="1"/>
  <c r="AV43" i="26"/>
  <c r="AW43" i="26"/>
  <c r="AT44" i="26"/>
  <c r="AU44" i="26"/>
  <c r="AV44" i="26"/>
  <c r="AX44" i="26" s="1"/>
  <c r="AW44" i="26"/>
  <c r="AT45" i="26"/>
  <c r="AX45" i="26" s="1"/>
  <c r="AU45" i="26"/>
  <c r="AV45" i="26"/>
  <c r="AW45" i="26"/>
  <c r="AT46" i="26"/>
  <c r="AX46" i="26" s="1"/>
  <c r="AU46" i="26"/>
  <c r="AV46" i="26"/>
  <c r="AW46" i="26"/>
  <c r="AT47" i="26"/>
  <c r="AU47" i="26"/>
  <c r="AX47" i="26" s="1"/>
  <c r="AV47" i="26"/>
  <c r="AW47" i="26"/>
  <c r="AT48" i="26"/>
  <c r="AU48" i="26"/>
  <c r="AV48" i="26"/>
  <c r="AX48" i="26" s="1"/>
  <c r="AW48" i="26"/>
  <c r="AT49" i="26"/>
  <c r="AX49" i="26" s="1"/>
  <c r="AU49" i="26"/>
  <c r="AV49" i="26"/>
  <c r="AW49" i="26"/>
  <c r="AT50" i="26"/>
  <c r="AX50" i="26" s="1"/>
  <c r="AU50" i="26"/>
  <c r="AV50" i="26"/>
  <c r="AW50" i="26"/>
  <c r="AT51" i="26"/>
  <c r="AU51" i="26"/>
  <c r="AX51" i="26" s="1"/>
  <c r="AV51" i="26"/>
  <c r="AW51" i="26"/>
  <c r="AT52" i="26"/>
  <c r="AU52" i="26"/>
  <c r="AV52" i="26"/>
  <c r="AX52" i="26" s="1"/>
  <c r="AW52" i="26"/>
  <c r="AT53" i="26"/>
  <c r="AX53" i="26" s="1"/>
  <c r="AU53" i="26"/>
  <c r="AV53" i="26"/>
  <c r="AW53" i="26"/>
  <c r="AT54" i="26"/>
  <c r="AX54" i="26" s="1"/>
  <c r="AU54" i="26"/>
  <c r="AV54" i="26"/>
  <c r="AW54" i="26"/>
  <c r="AT55" i="26"/>
  <c r="AU55" i="26"/>
  <c r="AX55" i="26" s="1"/>
  <c r="AV55" i="26"/>
  <c r="AW55" i="26"/>
  <c r="AT56" i="26"/>
  <c r="AU56" i="26"/>
  <c r="AV56" i="26"/>
  <c r="AX56" i="26" s="1"/>
  <c r="AW56" i="26"/>
  <c r="AT57" i="26"/>
  <c r="AX57" i="26" s="1"/>
  <c r="AU57" i="26"/>
  <c r="AV57" i="26"/>
  <c r="AW57" i="26"/>
  <c r="AT58" i="26"/>
  <c r="AX58" i="26" s="1"/>
  <c r="AU58" i="26"/>
  <c r="AV58" i="26"/>
  <c r="AW58" i="26"/>
  <c r="AT59" i="26"/>
  <c r="AU59" i="26"/>
  <c r="AX59" i="26" s="1"/>
  <c r="AV59" i="26"/>
  <c r="AW59" i="26"/>
  <c r="AT60" i="26"/>
  <c r="AU60" i="26"/>
  <c r="AV60" i="26"/>
  <c r="AX60" i="26" s="1"/>
  <c r="AW60" i="26"/>
  <c r="AT61" i="26"/>
  <c r="AX61" i="26" s="1"/>
  <c r="AU61" i="26"/>
  <c r="AV61" i="26"/>
  <c r="AW61" i="26"/>
  <c r="AT62" i="26"/>
  <c r="AX62" i="26" s="1"/>
  <c r="AU62" i="26"/>
  <c r="AV62" i="26"/>
  <c r="AW62" i="26"/>
  <c r="AT63" i="26"/>
  <c r="AU63" i="26"/>
  <c r="AX63" i="26" s="1"/>
  <c r="AV63" i="26"/>
  <c r="AW63" i="26"/>
  <c r="AT64" i="26"/>
  <c r="AU64" i="26"/>
  <c r="AV64" i="26"/>
  <c r="AX64" i="26" s="1"/>
  <c r="AW64" i="26"/>
  <c r="AT65" i="26"/>
  <c r="AX65" i="26" s="1"/>
  <c r="AU65" i="26"/>
  <c r="AV65" i="26"/>
  <c r="AW65" i="26"/>
  <c r="AT66" i="26"/>
  <c r="AX66" i="26" s="1"/>
  <c r="AU66" i="26"/>
  <c r="AV66" i="26"/>
  <c r="AW66" i="26"/>
  <c r="AT67" i="26"/>
  <c r="AU67" i="26"/>
  <c r="AX67" i="26" s="1"/>
  <c r="AV67" i="26"/>
  <c r="AW67" i="26"/>
  <c r="AT68" i="26"/>
  <c r="AU68" i="26"/>
  <c r="AV68" i="26"/>
  <c r="AX68" i="26" s="1"/>
  <c r="AW68" i="26"/>
  <c r="AT69" i="26"/>
  <c r="AX69" i="26" s="1"/>
  <c r="AU69" i="26"/>
  <c r="AV69" i="26"/>
  <c r="AW69" i="26"/>
  <c r="AT70" i="26"/>
  <c r="AX70" i="26" s="1"/>
  <c r="AU70" i="26"/>
  <c r="AV70" i="26"/>
  <c r="AW70" i="26"/>
  <c r="AT71" i="26"/>
  <c r="AU71" i="26"/>
  <c r="AX71" i="26" s="1"/>
  <c r="AV71" i="26"/>
  <c r="AW71" i="26"/>
  <c r="AT72" i="26"/>
  <c r="AU72" i="26"/>
  <c r="AV72" i="26"/>
  <c r="AX72" i="26" s="1"/>
  <c r="AW72" i="26"/>
  <c r="AT73" i="26"/>
  <c r="AX73" i="26" s="1"/>
  <c r="AU73" i="26"/>
  <c r="AV73" i="26"/>
  <c r="AW73" i="26"/>
  <c r="AT74" i="26"/>
  <c r="AX74" i="26" s="1"/>
  <c r="AU74" i="26"/>
  <c r="AV74" i="26"/>
  <c r="AW74" i="26"/>
  <c r="AT75" i="26"/>
  <c r="AU75" i="26"/>
  <c r="AX75" i="26" s="1"/>
  <c r="AV75" i="26"/>
  <c r="AW75" i="26"/>
  <c r="AT76" i="26"/>
  <c r="AU76" i="26"/>
  <c r="AV76" i="26"/>
  <c r="AX76" i="26" s="1"/>
  <c r="AW76" i="26"/>
  <c r="AT77" i="26"/>
  <c r="AX77" i="26" s="1"/>
  <c r="AU77" i="26"/>
  <c r="AV77" i="26"/>
  <c r="AW77" i="26"/>
  <c r="AT78" i="26"/>
  <c r="AX78" i="26" s="1"/>
  <c r="AU78" i="26"/>
  <c r="AV78" i="26"/>
  <c r="AW78" i="26"/>
  <c r="AT79" i="26"/>
  <c r="AU79" i="26"/>
  <c r="AX79" i="26" s="1"/>
  <c r="AV79" i="26"/>
  <c r="AW79" i="26"/>
  <c r="AT80" i="26"/>
  <c r="AU80" i="26"/>
  <c r="AV80" i="26"/>
  <c r="AX80" i="26" s="1"/>
  <c r="AW80" i="26"/>
  <c r="AT81" i="26"/>
  <c r="AX81" i="26" s="1"/>
  <c r="AU81" i="26"/>
  <c r="AV81" i="26"/>
  <c r="AW81" i="26"/>
  <c r="AT82" i="26"/>
  <c r="AX82" i="26" s="1"/>
  <c r="AU82" i="26"/>
  <c r="AV82" i="26"/>
  <c r="AW82" i="26"/>
  <c r="AT83" i="26"/>
  <c r="AU83" i="26"/>
  <c r="AX83" i="26" s="1"/>
  <c r="AV83" i="26"/>
  <c r="AW83" i="26"/>
  <c r="AT84" i="26"/>
  <c r="AU84" i="26"/>
  <c r="AV84" i="26"/>
  <c r="AX84" i="26" s="1"/>
  <c r="AW84" i="26"/>
  <c r="AT85" i="26"/>
  <c r="AX85" i="26" s="1"/>
  <c r="AU85" i="26"/>
  <c r="AV85" i="26"/>
  <c r="AW85" i="26"/>
  <c r="AT86" i="26"/>
  <c r="AX86" i="26" s="1"/>
  <c r="AU86" i="26"/>
  <c r="AV86" i="26"/>
  <c r="AW86" i="26"/>
  <c r="AT87" i="26"/>
  <c r="AU87" i="26"/>
  <c r="AX87" i="26" s="1"/>
  <c r="AV87" i="26"/>
  <c r="AW87" i="26"/>
  <c r="AT88" i="26"/>
  <c r="AU88" i="26"/>
  <c r="AV88" i="26"/>
  <c r="AX88" i="26" s="1"/>
  <c r="AW88" i="26"/>
  <c r="AT89" i="26"/>
  <c r="AX89" i="26" s="1"/>
  <c r="AU89" i="26"/>
  <c r="AV89" i="26"/>
  <c r="AW89" i="26"/>
  <c r="AT90" i="26"/>
  <c r="AX90" i="26" s="1"/>
  <c r="AU90" i="26"/>
  <c r="AV90" i="26"/>
  <c r="AW90" i="26"/>
  <c r="AT91" i="26"/>
  <c r="AU91" i="26"/>
  <c r="AX91" i="26" s="1"/>
  <c r="AV91" i="26"/>
  <c r="AW91" i="26"/>
  <c r="AT92" i="26"/>
  <c r="AU92" i="26"/>
  <c r="AV92" i="26"/>
  <c r="AX92" i="26" s="1"/>
  <c r="AW92" i="26"/>
  <c r="AT93" i="26"/>
  <c r="AX93" i="26" s="1"/>
  <c r="AU93" i="26"/>
  <c r="AV93" i="26"/>
  <c r="AW93" i="26"/>
  <c r="AT94" i="26"/>
  <c r="AX94" i="26" s="1"/>
  <c r="AU94" i="26"/>
  <c r="AV94" i="26"/>
  <c r="AW94" i="26"/>
  <c r="AT95" i="26"/>
  <c r="AU95" i="26"/>
  <c r="AX95" i="26" s="1"/>
  <c r="AV95" i="26"/>
  <c r="AW95" i="26"/>
  <c r="AT96" i="26"/>
  <c r="AU96" i="26"/>
  <c r="AV96" i="26"/>
  <c r="AX96" i="26" s="1"/>
  <c r="AW96" i="26"/>
  <c r="AT97" i="26"/>
  <c r="AX97" i="26" s="1"/>
  <c r="AU97" i="26"/>
  <c r="AV97" i="26"/>
  <c r="AW97" i="26"/>
  <c r="AT98" i="26"/>
  <c r="AX98" i="26" s="1"/>
  <c r="AU98" i="26"/>
  <c r="AV98" i="26"/>
  <c r="AW98" i="26"/>
  <c r="AT99" i="26"/>
  <c r="AU99" i="26"/>
  <c r="AX99" i="26" s="1"/>
  <c r="AV99" i="26"/>
  <c r="AW99" i="26"/>
  <c r="AT100" i="26"/>
  <c r="AU100" i="26"/>
  <c r="AV100" i="26"/>
  <c r="AX100" i="26" s="1"/>
  <c r="AW100" i="26"/>
  <c r="AT101" i="26"/>
  <c r="AX101" i="26" s="1"/>
  <c r="AU101" i="26"/>
  <c r="AV101" i="26"/>
  <c r="AW101" i="26"/>
  <c r="AT102" i="26"/>
  <c r="AX102" i="26" s="1"/>
  <c r="AU102" i="26"/>
  <c r="AV102" i="26"/>
  <c r="AW102" i="26"/>
  <c r="AT103" i="26"/>
  <c r="AU103" i="26"/>
  <c r="AX103" i="26" s="1"/>
  <c r="AV103" i="26"/>
  <c r="AW103" i="26"/>
  <c r="AT104" i="26"/>
  <c r="AU104" i="26"/>
  <c r="AV104" i="26"/>
  <c r="AX104" i="26" s="1"/>
  <c r="AW104" i="26"/>
  <c r="AT105" i="26"/>
  <c r="AX105" i="26" s="1"/>
  <c r="AU105" i="26"/>
  <c r="AV105" i="26"/>
  <c r="AW105" i="26"/>
  <c r="AT106" i="26"/>
  <c r="AX106" i="26" s="1"/>
  <c r="AU106" i="26"/>
  <c r="AV106" i="26"/>
  <c r="AW106" i="26"/>
  <c r="AT107" i="26"/>
  <c r="AU107" i="26"/>
  <c r="AX107" i="26" s="1"/>
  <c r="AV107" i="26"/>
  <c r="AW107" i="26"/>
  <c r="AT108" i="26"/>
  <c r="AU108" i="26"/>
  <c r="AV108" i="26"/>
  <c r="AX108" i="26" s="1"/>
  <c r="AW108" i="26"/>
  <c r="AT109" i="26"/>
  <c r="AX109" i="26" s="1"/>
  <c r="AU109" i="26"/>
  <c r="AV109" i="26"/>
  <c r="AW109" i="26"/>
  <c r="AT110" i="26"/>
  <c r="AX110" i="26" s="1"/>
  <c r="AU110" i="26"/>
  <c r="AV110" i="26"/>
  <c r="AW110" i="26"/>
  <c r="AT111" i="26"/>
  <c r="AU111" i="26"/>
  <c r="AX111" i="26" s="1"/>
  <c r="AV111" i="26"/>
  <c r="AW111" i="26"/>
  <c r="AT112" i="26"/>
  <c r="AU112" i="26"/>
  <c r="AV112" i="26"/>
  <c r="AX112" i="26" s="1"/>
  <c r="AW112" i="26"/>
  <c r="AT113" i="26"/>
  <c r="AX113" i="26" s="1"/>
  <c r="AU113" i="26"/>
  <c r="AV113" i="26"/>
  <c r="AW113" i="26"/>
  <c r="AT114" i="26"/>
  <c r="AX114" i="26" s="1"/>
  <c r="AU114" i="26"/>
  <c r="AV114" i="26"/>
  <c r="AW114" i="26"/>
  <c r="AT115" i="26"/>
  <c r="AU115" i="26"/>
  <c r="AX115" i="26" s="1"/>
  <c r="AV115" i="26"/>
  <c r="AW115" i="26"/>
  <c r="AT116" i="26"/>
  <c r="AU116" i="26"/>
  <c r="AV116" i="26"/>
  <c r="AX116" i="26" s="1"/>
  <c r="AW116" i="26"/>
  <c r="AT117" i="26"/>
  <c r="AX117" i="26" s="1"/>
  <c r="AU117" i="26"/>
  <c r="AV117" i="26"/>
  <c r="AW117" i="26"/>
  <c r="AT118" i="26"/>
  <c r="AX118" i="26" s="1"/>
  <c r="AU118" i="26"/>
  <c r="AV118" i="26"/>
  <c r="AW118" i="26"/>
  <c r="AT119" i="26"/>
  <c r="AU119" i="26"/>
  <c r="AX119" i="26" s="1"/>
  <c r="AV119" i="26"/>
  <c r="AW119" i="26"/>
  <c r="AT120" i="26"/>
  <c r="AU120" i="26"/>
  <c r="AV120" i="26"/>
  <c r="AX120" i="26" s="1"/>
  <c r="AW120" i="26"/>
  <c r="AW8" i="26"/>
  <c r="AV8" i="26"/>
  <c r="AU8" i="26"/>
  <c r="AT8" i="26"/>
  <c r="AX8" i="26" s="1"/>
  <c r="R9" i="24" l="1"/>
  <c r="S9" i="24"/>
  <c r="T9" i="24"/>
  <c r="U9" i="24"/>
  <c r="R10" i="24"/>
  <c r="S10" i="24"/>
  <c r="T10" i="24"/>
  <c r="V10" i="24" s="1"/>
  <c r="U10" i="24"/>
  <c r="R11" i="24"/>
  <c r="S11" i="24"/>
  <c r="T11" i="24"/>
  <c r="U11" i="24"/>
  <c r="R12" i="24"/>
  <c r="S12" i="24"/>
  <c r="V12" i="24" s="1"/>
  <c r="T12" i="24"/>
  <c r="U12" i="24"/>
  <c r="R13" i="24"/>
  <c r="S13" i="24"/>
  <c r="T13" i="24"/>
  <c r="U13" i="24"/>
  <c r="R14" i="24"/>
  <c r="S14" i="24"/>
  <c r="T14" i="24"/>
  <c r="U14" i="24"/>
  <c r="R15" i="24"/>
  <c r="S15" i="24"/>
  <c r="V15" i="24" s="1"/>
  <c r="T15" i="24"/>
  <c r="U15" i="24"/>
  <c r="R16" i="24"/>
  <c r="S16" i="24"/>
  <c r="V16" i="24" s="1"/>
  <c r="T16" i="24"/>
  <c r="U16" i="24"/>
  <c r="R17" i="24"/>
  <c r="S17" i="24"/>
  <c r="T17" i="24"/>
  <c r="U17" i="24"/>
  <c r="R18" i="24"/>
  <c r="S18" i="24"/>
  <c r="V18" i="24" s="1"/>
  <c r="T18" i="24"/>
  <c r="U18" i="24"/>
  <c r="R19" i="24"/>
  <c r="S19" i="24"/>
  <c r="V19" i="24" s="1"/>
  <c r="T19" i="24"/>
  <c r="U19" i="24"/>
  <c r="R20" i="24"/>
  <c r="V20" i="24" s="1"/>
  <c r="S20" i="24"/>
  <c r="T20" i="24"/>
  <c r="U20" i="24"/>
  <c r="R21" i="24"/>
  <c r="S21" i="24"/>
  <c r="T21" i="24"/>
  <c r="U21" i="24"/>
  <c r="R22" i="24"/>
  <c r="S22" i="24"/>
  <c r="T22" i="24"/>
  <c r="U22" i="24"/>
  <c r="R23" i="24"/>
  <c r="V23" i="24" s="1"/>
  <c r="S23" i="24"/>
  <c r="T23" i="24"/>
  <c r="U23" i="24"/>
  <c r="R24" i="24"/>
  <c r="V24" i="24" s="1"/>
  <c r="S24" i="24"/>
  <c r="T24" i="24"/>
  <c r="U24" i="24"/>
  <c r="R25" i="24"/>
  <c r="S25" i="24"/>
  <c r="T25" i="24"/>
  <c r="U25" i="24"/>
  <c r="R26" i="24"/>
  <c r="S26" i="24"/>
  <c r="T26" i="24"/>
  <c r="U26" i="24"/>
  <c r="R27" i="24"/>
  <c r="S27" i="24"/>
  <c r="T27" i="24"/>
  <c r="U27" i="24"/>
  <c r="R28" i="24"/>
  <c r="S28" i="24"/>
  <c r="T28" i="24"/>
  <c r="U28" i="24"/>
  <c r="V28" i="24"/>
  <c r="R29" i="24"/>
  <c r="S29" i="24"/>
  <c r="T29" i="24"/>
  <c r="U29" i="24"/>
  <c r="R30" i="24"/>
  <c r="S30" i="24"/>
  <c r="T30" i="24"/>
  <c r="U30" i="24"/>
  <c r="R31" i="24"/>
  <c r="S31" i="24"/>
  <c r="T31" i="24"/>
  <c r="U31" i="24"/>
  <c r="R32" i="24"/>
  <c r="S32" i="24"/>
  <c r="V32" i="24" s="1"/>
  <c r="T32" i="24"/>
  <c r="U32" i="24"/>
  <c r="R33" i="24"/>
  <c r="S33" i="24"/>
  <c r="T33" i="24"/>
  <c r="V33" i="24" s="1"/>
  <c r="U33" i="24"/>
  <c r="R34" i="24"/>
  <c r="S34" i="24"/>
  <c r="T34" i="24"/>
  <c r="U34" i="24"/>
  <c r="R35" i="24"/>
  <c r="S35" i="24"/>
  <c r="T35" i="24"/>
  <c r="U35" i="24"/>
  <c r="R36" i="24"/>
  <c r="S36" i="24"/>
  <c r="V36" i="24" s="1"/>
  <c r="T36" i="24"/>
  <c r="U36" i="24"/>
  <c r="R37" i="24"/>
  <c r="S37" i="24"/>
  <c r="T37" i="24"/>
  <c r="U37" i="24"/>
  <c r="R38" i="24"/>
  <c r="S38" i="24"/>
  <c r="V38" i="24" s="1"/>
  <c r="T38" i="24"/>
  <c r="U38" i="24"/>
  <c r="R39" i="24"/>
  <c r="S39" i="24"/>
  <c r="V39" i="24" s="1"/>
  <c r="T39" i="24"/>
  <c r="U39" i="24"/>
  <c r="R40" i="24"/>
  <c r="S40" i="24"/>
  <c r="V40" i="24" s="1"/>
  <c r="T40" i="24"/>
  <c r="U40" i="24"/>
  <c r="R41" i="24"/>
  <c r="S41" i="24"/>
  <c r="T41" i="24"/>
  <c r="U41" i="24"/>
  <c r="R42" i="24"/>
  <c r="S42" i="24"/>
  <c r="T42" i="24"/>
  <c r="U42" i="24"/>
  <c r="R43" i="24"/>
  <c r="V43" i="24" s="1"/>
  <c r="S43" i="24"/>
  <c r="T43" i="24"/>
  <c r="U43" i="24"/>
  <c r="R44" i="24"/>
  <c r="V44" i="24" s="1"/>
  <c r="S44" i="24"/>
  <c r="T44" i="24"/>
  <c r="U44" i="24"/>
  <c r="R45" i="24"/>
  <c r="S45" i="24"/>
  <c r="T45" i="24"/>
  <c r="U45" i="24"/>
  <c r="R46" i="24"/>
  <c r="S46" i="24"/>
  <c r="T46" i="24"/>
  <c r="U46" i="24"/>
  <c r="R47" i="24"/>
  <c r="S47" i="24"/>
  <c r="T47" i="24"/>
  <c r="U47" i="24"/>
  <c r="R48" i="24"/>
  <c r="S48" i="24"/>
  <c r="V48" i="24" s="1"/>
  <c r="T48" i="24"/>
  <c r="U48" i="24"/>
  <c r="R49" i="24"/>
  <c r="S49" i="24"/>
  <c r="T49" i="24"/>
  <c r="V49" i="24" s="1"/>
  <c r="U49" i="24"/>
  <c r="R50" i="24"/>
  <c r="S50" i="24"/>
  <c r="T50" i="24"/>
  <c r="U50" i="24"/>
  <c r="R51" i="24"/>
  <c r="S51" i="24"/>
  <c r="T51" i="24"/>
  <c r="U51" i="24"/>
  <c r="R52" i="24"/>
  <c r="S52" i="24"/>
  <c r="V52" i="24" s="1"/>
  <c r="T52" i="24"/>
  <c r="U52" i="24"/>
  <c r="R53" i="24"/>
  <c r="S53" i="24"/>
  <c r="T53" i="24"/>
  <c r="U53" i="24"/>
  <c r="R54" i="24"/>
  <c r="S54" i="24"/>
  <c r="V54" i="24" s="1"/>
  <c r="T54" i="24"/>
  <c r="U54" i="24"/>
  <c r="U8" i="24"/>
  <c r="T8" i="24"/>
  <c r="S8" i="24"/>
  <c r="R8" i="24"/>
  <c r="V8" i="24" s="1"/>
  <c r="V50" i="24" l="1"/>
  <c r="V45" i="24"/>
  <c r="V46" i="24"/>
  <c r="V41" i="24"/>
  <c r="V35" i="24"/>
  <c r="V31" i="24"/>
  <c r="V30" i="24"/>
  <c r="V25" i="24"/>
  <c r="V21" i="24"/>
  <c r="V11" i="24"/>
  <c r="V51" i="24"/>
  <c r="V34" i="24"/>
  <c r="V29" i="24"/>
  <c r="V53" i="24"/>
  <c r="V47" i="24"/>
  <c r="V42" i="24"/>
  <c r="V37" i="24"/>
  <c r="V27" i="24"/>
  <c r="V26" i="24"/>
  <c r="V22" i="24"/>
  <c r="V17" i="24"/>
  <c r="V13" i="24"/>
  <c r="V14" i="24"/>
  <c r="V9" i="24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H8" i="34"/>
  <c r="A9" i="33" l="1"/>
  <c r="A10" i="33" s="1"/>
  <c r="A11" i="33" s="1"/>
  <c r="A12" i="33" s="1"/>
  <c r="A13" i="33" s="1"/>
  <c r="A14" i="33" s="1"/>
  <c r="A15" i="33" s="1"/>
  <c r="AP8" i="23" l="1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9" i="26"/>
  <c r="A10" i="26" l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9" i="24" l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P19" i="20"/>
  <c r="AP20" i="20"/>
  <c r="AQ20" i="20"/>
  <c r="AR20" i="20"/>
  <c r="AS20" i="20"/>
  <c r="AT20" i="20" l="1"/>
  <c r="AE89" i="23"/>
  <c r="E98" i="23"/>
  <c r="E99" i="23"/>
  <c r="E100" i="23"/>
  <c r="E101" i="23"/>
  <c r="E102" i="23"/>
  <c r="E103" i="23"/>
  <c r="E104" i="23"/>
  <c r="E105" i="23"/>
  <c r="E106" i="23"/>
  <c r="E107" i="23"/>
  <c r="E108" i="23"/>
  <c r="E109" i="23"/>
  <c r="E110" i="23"/>
  <c r="E111" i="23"/>
  <c r="E112" i="23"/>
  <c r="E113" i="23"/>
  <c r="E114" i="23"/>
  <c r="E115" i="23"/>
  <c r="E116" i="23"/>
  <c r="E117" i="23"/>
  <c r="E118" i="23"/>
  <c r="E119" i="23"/>
  <c r="E120" i="23"/>
  <c r="E121" i="23"/>
  <c r="E122" i="23"/>
  <c r="E97" i="23"/>
  <c r="E96" i="23"/>
  <c r="E95" i="23"/>
  <c r="C123" i="23"/>
  <c r="D123" i="23"/>
  <c r="AG89" i="23"/>
  <c r="AF89" i="23"/>
  <c r="Q33" i="12"/>
  <c r="AJ113" i="20"/>
  <c r="AI113" i="20"/>
  <c r="AH113" i="20"/>
  <c r="AG113" i="20"/>
  <c r="AD110" i="20"/>
  <c r="N72" i="19"/>
  <c r="W33" i="19"/>
  <c r="P30" i="19"/>
  <c r="O67" i="19"/>
  <c r="P66" i="19"/>
  <c r="P60" i="19"/>
  <c r="P49" i="19"/>
  <c r="AK113" i="20" l="1"/>
  <c r="E123" i="23"/>
  <c r="P67" i="19"/>
  <c r="D101" i="19"/>
  <c r="Q60" i="18"/>
  <c r="R27" i="18"/>
  <c r="R43" i="18"/>
  <c r="R59" i="18"/>
  <c r="R54" i="18"/>
  <c r="W42" i="18"/>
  <c r="G79" i="17"/>
  <c r="E50" i="16"/>
  <c r="F53" i="16" s="1"/>
  <c r="O48" i="16"/>
  <c r="T6" i="16"/>
  <c r="AA48" i="4"/>
  <c r="AA53" i="4"/>
  <c r="AF6" i="4"/>
  <c r="AA31" i="4"/>
  <c r="F61" i="4"/>
  <c r="R60" i="18" l="1"/>
  <c r="X5" i="14"/>
  <c r="F42" i="14"/>
  <c r="F38" i="12"/>
  <c r="F31" i="10"/>
  <c r="F20" i="11"/>
  <c r="D145" i="22"/>
  <c r="C145" i="22"/>
  <c r="D146" i="20"/>
  <c r="C146" i="20"/>
  <c r="E124" i="20"/>
  <c r="E123" i="20"/>
  <c r="E122" i="20"/>
  <c r="E101" i="19"/>
  <c r="F90" i="18"/>
  <c r="G75" i="18"/>
  <c r="E90" i="18"/>
  <c r="W55" i="17" l="1"/>
  <c r="Q65" i="17"/>
  <c r="Q59" i="17"/>
  <c r="Q45" i="17"/>
  <c r="Q28" i="17"/>
  <c r="T27" i="17"/>
  <c r="S27" i="17"/>
  <c r="U23" i="17"/>
  <c r="O41" i="16"/>
  <c r="O35" i="16"/>
  <c r="O25" i="16"/>
  <c r="J49" i="16"/>
  <c r="E73" i="16"/>
  <c r="D73" i="16"/>
  <c r="F59" i="16"/>
  <c r="F62" i="16"/>
  <c r="J77" i="4"/>
  <c r="I77" i="4"/>
  <c r="O56" i="4"/>
  <c r="AA55" i="4"/>
  <c r="AA56" i="4" s="1"/>
  <c r="G58" i="14"/>
  <c r="F58" i="14"/>
  <c r="G56" i="12"/>
  <c r="F56" i="12"/>
  <c r="O23" i="10"/>
  <c r="N23" i="10"/>
  <c r="J25" i="11"/>
  <c r="I25" i="11"/>
  <c r="R36" i="14"/>
  <c r="S35" i="14"/>
  <c r="S34" i="14"/>
  <c r="S32" i="14"/>
  <c r="S19" i="14"/>
  <c r="M35" i="10"/>
  <c r="R33" i="12"/>
  <c r="W6" i="12"/>
  <c r="Q67" i="17" l="1"/>
  <c r="P48" i="16"/>
  <c r="S36" i="14"/>
  <c r="BM95" i="22"/>
  <c r="BJ9" i="22"/>
  <c r="BJ10" i="22" s="1"/>
  <c r="BJ11" i="22" s="1"/>
  <c r="BJ12" i="22" s="1"/>
  <c r="BJ13" i="22" s="1"/>
  <c r="BJ14" i="22" s="1"/>
  <c r="BJ15" i="22" s="1"/>
  <c r="BJ16" i="22" s="1"/>
  <c r="BJ17" i="22" s="1"/>
  <c r="BJ18" i="22" s="1"/>
  <c r="BJ19" i="22" s="1"/>
  <c r="BJ20" i="22" s="1"/>
  <c r="BJ21" i="22" s="1"/>
  <c r="BJ22" i="22" s="1"/>
  <c r="BJ23" i="22" s="1"/>
  <c r="BJ24" i="22" s="1"/>
  <c r="BJ25" i="22" s="1"/>
  <c r="BJ26" i="22" s="1"/>
  <c r="BJ27" i="22" s="1"/>
  <c r="BJ28" i="22" s="1"/>
  <c r="BJ29" i="22" s="1"/>
  <c r="BJ30" i="22" s="1"/>
  <c r="BJ31" i="22" s="1"/>
  <c r="BJ32" i="22" s="1"/>
  <c r="BJ33" i="22" s="1"/>
  <c r="BJ34" i="22" s="1"/>
  <c r="BJ35" i="22" s="1"/>
  <c r="BJ36" i="22" s="1"/>
  <c r="BJ37" i="22" s="1"/>
  <c r="BJ38" i="22" s="1"/>
  <c r="BJ39" i="22" s="1"/>
  <c r="BJ40" i="22" s="1"/>
  <c r="BJ41" i="22" s="1"/>
  <c r="BJ42" i="22" s="1"/>
  <c r="BJ43" i="22" s="1"/>
  <c r="BJ44" i="22" s="1"/>
  <c r="BJ45" i="22" s="1"/>
  <c r="BJ46" i="22" s="1"/>
  <c r="BJ47" i="22" s="1"/>
  <c r="BJ48" i="22" s="1"/>
  <c r="BJ49" i="22" s="1"/>
  <c r="BJ50" i="22" s="1"/>
  <c r="BJ51" i="22" s="1"/>
  <c r="BJ52" i="22" s="1"/>
  <c r="BJ53" i="22" s="1"/>
  <c r="BJ54" i="22" s="1"/>
  <c r="BJ55" i="22" s="1"/>
  <c r="BJ56" i="22" s="1"/>
  <c r="BJ57" i="22" s="1"/>
  <c r="BJ58" i="22" s="1"/>
  <c r="BJ59" i="22" s="1"/>
  <c r="BJ60" i="22" s="1"/>
  <c r="BJ61" i="22" s="1"/>
  <c r="BJ62" i="22" s="1"/>
  <c r="BJ63" i="22" s="1"/>
  <c r="BJ64" i="22" s="1"/>
  <c r="BJ65" i="22" s="1"/>
  <c r="BJ66" i="22" s="1"/>
  <c r="BJ67" i="22" s="1"/>
  <c r="BJ68" i="22" s="1"/>
  <c r="BJ69" i="22" s="1"/>
  <c r="BJ70" i="22" s="1"/>
  <c r="BJ71" i="22" s="1"/>
  <c r="BJ72" i="22" s="1"/>
  <c r="BJ73" i="22" s="1"/>
  <c r="BJ74" i="22" s="1"/>
  <c r="BJ75" i="22" s="1"/>
  <c r="BJ76" i="22" s="1"/>
  <c r="BJ77" i="22" s="1"/>
  <c r="BJ78" i="22" s="1"/>
  <c r="BJ79" i="22" s="1"/>
  <c r="BJ80" i="22" s="1"/>
  <c r="BJ81" i="22" s="1"/>
  <c r="BJ82" i="22" s="1"/>
  <c r="BJ83" i="22" s="1"/>
  <c r="BJ84" i="22" s="1"/>
  <c r="BJ85" i="22" s="1"/>
  <c r="BJ86" i="22" s="1"/>
  <c r="BJ87" i="22" s="1"/>
  <c r="BJ88" i="22" s="1"/>
  <c r="BJ89" i="22" s="1"/>
  <c r="BJ90" i="22" s="1"/>
  <c r="BJ91" i="22" s="1"/>
  <c r="BJ92" i="22" s="1"/>
  <c r="BJ93" i="22" s="1"/>
  <c r="BJ94" i="22" s="1"/>
  <c r="AP72" i="23" l="1"/>
  <c r="AR70" i="23"/>
  <c r="AQ55" i="23"/>
  <c r="AP46" i="23"/>
  <c r="AR38" i="23"/>
  <c r="AR29" i="23"/>
  <c r="AQ15" i="23"/>
  <c r="AP9" i="23" l="1"/>
  <c r="AQ9" i="23"/>
  <c r="AR9" i="23"/>
  <c r="AS9" i="23"/>
  <c r="AP10" i="23"/>
  <c r="AQ10" i="23"/>
  <c r="AR10" i="23"/>
  <c r="AS10" i="23"/>
  <c r="AP11" i="23"/>
  <c r="AQ11" i="23"/>
  <c r="AR11" i="23"/>
  <c r="AS11" i="23"/>
  <c r="AP12" i="23"/>
  <c r="AQ12" i="23"/>
  <c r="AR12" i="23"/>
  <c r="AS12" i="23"/>
  <c r="AP13" i="23"/>
  <c r="AQ13" i="23"/>
  <c r="AR13" i="23"/>
  <c r="AS13" i="23"/>
  <c r="AP14" i="23"/>
  <c r="AQ14" i="23"/>
  <c r="AR14" i="23"/>
  <c r="AS14" i="23"/>
  <c r="AP15" i="23"/>
  <c r="AR15" i="23"/>
  <c r="AS15" i="23"/>
  <c r="AP16" i="23"/>
  <c r="AQ16" i="23"/>
  <c r="AR16" i="23"/>
  <c r="AS16" i="23"/>
  <c r="AP17" i="23"/>
  <c r="AQ17" i="23"/>
  <c r="AR17" i="23"/>
  <c r="AS17" i="23"/>
  <c r="AP18" i="23"/>
  <c r="AQ18" i="23"/>
  <c r="AR18" i="23"/>
  <c r="AS18" i="23"/>
  <c r="AP19" i="23"/>
  <c r="AQ19" i="23"/>
  <c r="AR19" i="23"/>
  <c r="AS19" i="23"/>
  <c r="AP20" i="23"/>
  <c r="AQ20" i="23"/>
  <c r="AR20" i="23"/>
  <c r="AS20" i="23"/>
  <c r="AP21" i="23"/>
  <c r="AQ21" i="23"/>
  <c r="AR21" i="23"/>
  <c r="AS21" i="23"/>
  <c r="AP22" i="23"/>
  <c r="AQ22" i="23"/>
  <c r="AR22" i="23"/>
  <c r="AS22" i="23"/>
  <c r="AP23" i="23"/>
  <c r="AQ23" i="23"/>
  <c r="AR23" i="23"/>
  <c r="AS23" i="23"/>
  <c r="AP24" i="23"/>
  <c r="AQ24" i="23"/>
  <c r="AR24" i="23"/>
  <c r="AS24" i="23"/>
  <c r="AP25" i="23"/>
  <c r="AQ25" i="23"/>
  <c r="AR25" i="23"/>
  <c r="AS25" i="23"/>
  <c r="AP26" i="23"/>
  <c r="AQ26" i="23"/>
  <c r="AR26" i="23"/>
  <c r="AS26" i="23"/>
  <c r="AP27" i="23"/>
  <c r="AQ27" i="23"/>
  <c r="AR27" i="23"/>
  <c r="AS27" i="23"/>
  <c r="AP28" i="23"/>
  <c r="AQ28" i="23"/>
  <c r="AR28" i="23"/>
  <c r="AS28" i="23"/>
  <c r="AP29" i="23"/>
  <c r="AQ29" i="23"/>
  <c r="AS29" i="23"/>
  <c r="AP30" i="23"/>
  <c r="AQ30" i="23"/>
  <c r="AR30" i="23"/>
  <c r="AS30" i="23"/>
  <c r="AP31" i="23"/>
  <c r="AQ31" i="23"/>
  <c r="AR31" i="23"/>
  <c r="AS31" i="23"/>
  <c r="AP32" i="23"/>
  <c r="AQ32" i="23"/>
  <c r="AR32" i="23"/>
  <c r="AS32" i="23"/>
  <c r="AP33" i="23"/>
  <c r="AQ33" i="23"/>
  <c r="AR33" i="23"/>
  <c r="AS33" i="23"/>
  <c r="AP34" i="23"/>
  <c r="AQ34" i="23"/>
  <c r="AR34" i="23"/>
  <c r="AS34" i="23"/>
  <c r="AP35" i="23"/>
  <c r="AQ35" i="23"/>
  <c r="AR35" i="23"/>
  <c r="AS35" i="23"/>
  <c r="AP36" i="23"/>
  <c r="AQ36" i="23"/>
  <c r="AR36" i="23"/>
  <c r="AS36" i="23"/>
  <c r="AP37" i="23"/>
  <c r="AQ37" i="23"/>
  <c r="AR37" i="23"/>
  <c r="AS37" i="23"/>
  <c r="AP38" i="23"/>
  <c r="AQ38" i="23"/>
  <c r="AS38" i="23"/>
  <c r="AP39" i="23"/>
  <c r="AQ39" i="23"/>
  <c r="AR39" i="23"/>
  <c r="AS39" i="23"/>
  <c r="AP40" i="23"/>
  <c r="AQ40" i="23"/>
  <c r="AR40" i="23"/>
  <c r="AS40" i="23"/>
  <c r="AP41" i="23"/>
  <c r="AQ41" i="23"/>
  <c r="AR41" i="23"/>
  <c r="AS41" i="23"/>
  <c r="AP42" i="23"/>
  <c r="AQ42" i="23"/>
  <c r="AR42" i="23"/>
  <c r="AS42" i="23"/>
  <c r="AP43" i="23"/>
  <c r="AQ43" i="23"/>
  <c r="AR43" i="23"/>
  <c r="AS43" i="23"/>
  <c r="AP44" i="23"/>
  <c r="AQ44" i="23"/>
  <c r="AR44" i="23"/>
  <c r="AS44" i="23"/>
  <c r="AP45" i="23"/>
  <c r="AQ45" i="23"/>
  <c r="AR45" i="23"/>
  <c r="AS45" i="23"/>
  <c r="AQ46" i="23"/>
  <c r="AR46" i="23"/>
  <c r="AS46" i="23"/>
  <c r="AP47" i="23"/>
  <c r="AQ47" i="23"/>
  <c r="AR47" i="23"/>
  <c r="AS47" i="23"/>
  <c r="AP48" i="23"/>
  <c r="AQ48" i="23"/>
  <c r="AR48" i="23"/>
  <c r="AS48" i="23"/>
  <c r="AP49" i="23"/>
  <c r="AQ49" i="23"/>
  <c r="AR49" i="23"/>
  <c r="AS49" i="23"/>
  <c r="AP50" i="23"/>
  <c r="AQ50" i="23"/>
  <c r="AR50" i="23"/>
  <c r="AS50" i="23"/>
  <c r="AP51" i="23"/>
  <c r="AQ51" i="23"/>
  <c r="AR51" i="23"/>
  <c r="AS51" i="23"/>
  <c r="AP52" i="23"/>
  <c r="AQ52" i="23"/>
  <c r="AR52" i="23"/>
  <c r="AS52" i="23"/>
  <c r="AP53" i="23"/>
  <c r="AQ53" i="23"/>
  <c r="AR53" i="23"/>
  <c r="AS53" i="23"/>
  <c r="AP54" i="23"/>
  <c r="AQ54" i="23"/>
  <c r="AR54" i="23"/>
  <c r="AS54" i="23"/>
  <c r="AP55" i="23"/>
  <c r="AR55" i="23"/>
  <c r="AS55" i="23"/>
  <c r="AP56" i="23"/>
  <c r="AQ56" i="23"/>
  <c r="AR56" i="23"/>
  <c r="AS56" i="23"/>
  <c r="AP57" i="23"/>
  <c r="AQ57" i="23"/>
  <c r="AR57" i="23"/>
  <c r="AS57" i="23"/>
  <c r="AP58" i="23"/>
  <c r="AQ58" i="23"/>
  <c r="AR58" i="23"/>
  <c r="AS58" i="23"/>
  <c r="AP59" i="23"/>
  <c r="AQ59" i="23"/>
  <c r="AR59" i="23"/>
  <c r="AS59" i="23"/>
  <c r="AP60" i="23"/>
  <c r="AQ60" i="23"/>
  <c r="AR60" i="23"/>
  <c r="AS60" i="23"/>
  <c r="AP61" i="23"/>
  <c r="AQ61" i="23"/>
  <c r="AR61" i="23"/>
  <c r="AS61" i="23"/>
  <c r="AP62" i="23"/>
  <c r="AQ62" i="23"/>
  <c r="AR62" i="23"/>
  <c r="AS62" i="23"/>
  <c r="AP63" i="23"/>
  <c r="AQ63" i="23"/>
  <c r="AR63" i="23"/>
  <c r="AS63" i="23"/>
  <c r="AP64" i="23"/>
  <c r="AQ64" i="23"/>
  <c r="AR64" i="23"/>
  <c r="AS64" i="23"/>
  <c r="AP65" i="23"/>
  <c r="AQ65" i="23"/>
  <c r="AR65" i="23"/>
  <c r="AS65" i="23"/>
  <c r="AP66" i="23"/>
  <c r="AQ66" i="23"/>
  <c r="AR66" i="23"/>
  <c r="AS66" i="23"/>
  <c r="AP67" i="23"/>
  <c r="AQ67" i="23"/>
  <c r="AR67" i="23"/>
  <c r="AS67" i="23"/>
  <c r="AP68" i="23"/>
  <c r="AQ68" i="23"/>
  <c r="AR68" i="23"/>
  <c r="AS68" i="23"/>
  <c r="AP69" i="23"/>
  <c r="AQ69" i="23"/>
  <c r="AR69" i="23"/>
  <c r="AS69" i="23"/>
  <c r="AP70" i="23"/>
  <c r="AQ70" i="23"/>
  <c r="AS70" i="23"/>
  <c r="AP71" i="23"/>
  <c r="AQ71" i="23"/>
  <c r="AR71" i="23"/>
  <c r="AS71" i="23"/>
  <c r="AQ72" i="23"/>
  <c r="AR72" i="23"/>
  <c r="AS72" i="23"/>
  <c r="AP73" i="23"/>
  <c r="AQ73" i="23"/>
  <c r="AR73" i="23"/>
  <c r="AS73" i="23"/>
  <c r="AS8" i="23"/>
  <c r="AR8" i="23"/>
  <c r="AQ8" i="23"/>
  <c r="AL80" i="23"/>
  <c r="AM80" i="23"/>
  <c r="AN80" i="23"/>
  <c r="AO80" i="23"/>
  <c r="AK80" i="23"/>
  <c r="AJ80" i="23"/>
  <c r="AI80" i="23"/>
  <c r="AH80" i="23"/>
  <c r="AG80" i="23"/>
  <c r="AF80" i="23"/>
  <c r="AE80" i="23"/>
  <c r="AD80" i="23"/>
  <c r="AC80" i="23"/>
  <c r="AB80" i="23"/>
  <c r="AA80" i="23"/>
  <c r="Z80" i="23"/>
  <c r="Y80" i="23"/>
  <c r="X80" i="23"/>
  <c r="W80" i="23"/>
  <c r="V80" i="23"/>
  <c r="U80" i="23"/>
  <c r="T80" i="23"/>
  <c r="S80" i="23"/>
  <c r="R80" i="23"/>
  <c r="Q80" i="23"/>
  <c r="P80" i="23"/>
  <c r="O80" i="23"/>
  <c r="N80" i="23"/>
  <c r="M80" i="23"/>
  <c r="L80" i="23"/>
  <c r="K80" i="23"/>
  <c r="J80" i="23"/>
  <c r="I80" i="23"/>
  <c r="H80" i="23"/>
  <c r="G80" i="23"/>
  <c r="F80" i="23"/>
  <c r="D79" i="23"/>
  <c r="D78" i="23"/>
  <c r="D77" i="23"/>
  <c r="D76" i="23"/>
  <c r="AK75" i="23"/>
  <c r="U75" i="23"/>
  <c r="M75" i="23"/>
  <c r="I75" i="23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0" i="22"/>
  <c r="E121" i="22"/>
  <c r="Q116" i="22"/>
  <c r="P116" i="22"/>
  <c r="O116" i="22"/>
  <c r="N116" i="22"/>
  <c r="R110" i="22"/>
  <c r="BE108" i="22"/>
  <c r="BA106" i="22"/>
  <c r="AZ106" i="22"/>
  <c r="AY106" i="22"/>
  <c r="AX106" i="22"/>
  <c r="AW106" i="22"/>
  <c r="AV106" i="22"/>
  <c r="AU106" i="22"/>
  <c r="AT106" i="22"/>
  <c r="AS106" i="22"/>
  <c r="AR106" i="22"/>
  <c r="AQ106" i="22"/>
  <c r="AP106" i="22"/>
  <c r="AO106" i="22"/>
  <c r="AN106" i="22"/>
  <c r="AM106" i="22"/>
  <c r="AL106" i="22"/>
  <c r="AK106" i="22"/>
  <c r="AJ106" i="22"/>
  <c r="AI106" i="22"/>
  <c r="AH106" i="22"/>
  <c r="AG106" i="22"/>
  <c r="AF106" i="22"/>
  <c r="AE106" i="22"/>
  <c r="AD106" i="22"/>
  <c r="AC106" i="22"/>
  <c r="AB106" i="22"/>
  <c r="AA106" i="22"/>
  <c r="Z106" i="22"/>
  <c r="Y106" i="22"/>
  <c r="X106" i="22"/>
  <c r="W106" i="22"/>
  <c r="V106" i="22"/>
  <c r="U106" i="22"/>
  <c r="T106" i="22"/>
  <c r="S106" i="22"/>
  <c r="R106" i="22"/>
  <c r="Q106" i="22"/>
  <c r="P106" i="22"/>
  <c r="O106" i="22"/>
  <c r="N106" i="22"/>
  <c r="M106" i="22"/>
  <c r="L106" i="22"/>
  <c r="K106" i="22"/>
  <c r="J106" i="22"/>
  <c r="I106" i="22"/>
  <c r="H106" i="22"/>
  <c r="G106" i="22"/>
  <c r="F106" i="22"/>
  <c r="BE105" i="22"/>
  <c r="BC105" i="22"/>
  <c r="D105" i="22"/>
  <c r="D104" i="22"/>
  <c r="BE103" i="22"/>
  <c r="BC103" i="22"/>
  <c r="D103" i="22"/>
  <c r="D102" i="22"/>
  <c r="BA101" i="22"/>
  <c r="AW101" i="22"/>
  <c r="AS101" i="22"/>
  <c r="AO101" i="22"/>
  <c r="AK101" i="22"/>
  <c r="AG101" i="22"/>
  <c r="AC101" i="22"/>
  <c r="Y101" i="22"/>
  <c r="U101" i="22"/>
  <c r="Q101" i="22"/>
  <c r="M101" i="22"/>
  <c r="I101" i="22"/>
  <c r="BE99" i="22"/>
  <c r="BD99" i="22"/>
  <c r="BC99" i="22"/>
  <c r="BB99" i="22"/>
  <c r="BE98" i="22"/>
  <c r="BD98" i="22"/>
  <c r="BC98" i="22"/>
  <c r="BB98" i="22"/>
  <c r="BE97" i="22"/>
  <c r="BD97" i="22"/>
  <c r="BC97" i="22"/>
  <c r="BB97" i="22"/>
  <c r="BE96" i="22"/>
  <c r="BD96" i="22"/>
  <c r="BC96" i="22"/>
  <c r="BB96" i="22"/>
  <c r="BE95" i="22"/>
  <c r="BD95" i="22"/>
  <c r="BC95" i="22"/>
  <c r="BB95" i="22"/>
  <c r="BE94" i="22"/>
  <c r="BD94" i="22"/>
  <c r="BC94" i="22"/>
  <c r="BB94" i="22"/>
  <c r="BE93" i="22"/>
  <c r="BD93" i="22"/>
  <c r="BC93" i="22"/>
  <c r="BB93" i="22"/>
  <c r="BE92" i="22"/>
  <c r="BD92" i="22"/>
  <c r="BC92" i="22"/>
  <c r="BB92" i="22"/>
  <c r="BE91" i="22"/>
  <c r="BD91" i="22"/>
  <c r="BC91" i="22"/>
  <c r="BB91" i="22"/>
  <c r="BE90" i="22"/>
  <c r="BD90" i="22"/>
  <c r="BC90" i="22"/>
  <c r="BB90" i="22"/>
  <c r="BE89" i="22"/>
  <c r="BD89" i="22"/>
  <c r="BC89" i="22"/>
  <c r="BB89" i="22"/>
  <c r="BE88" i="22"/>
  <c r="BD88" i="22"/>
  <c r="BC88" i="22"/>
  <c r="BB88" i="22"/>
  <c r="BE87" i="22"/>
  <c r="BD87" i="22"/>
  <c r="BC87" i="22"/>
  <c r="BB87" i="22"/>
  <c r="BE86" i="22"/>
  <c r="BD86" i="22"/>
  <c r="BC86" i="22"/>
  <c r="BB86" i="22"/>
  <c r="BE85" i="22"/>
  <c r="BD85" i="22"/>
  <c r="BC85" i="22"/>
  <c r="BB85" i="22"/>
  <c r="BE84" i="22"/>
  <c r="BD84" i="22"/>
  <c r="BC84" i="22"/>
  <c r="BB84" i="22"/>
  <c r="BE83" i="22"/>
  <c r="BD83" i="22"/>
  <c r="BC83" i="22"/>
  <c r="BB83" i="22"/>
  <c r="BE82" i="22"/>
  <c r="BD82" i="22"/>
  <c r="BC82" i="22"/>
  <c r="BB82" i="22"/>
  <c r="BE81" i="22"/>
  <c r="BD81" i="22"/>
  <c r="BC81" i="22"/>
  <c r="BB81" i="22"/>
  <c r="BE80" i="22"/>
  <c r="BD80" i="22"/>
  <c r="BC80" i="22"/>
  <c r="BB80" i="22"/>
  <c r="BE79" i="22"/>
  <c r="BD79" i="22"/>
  <c r="BC79" i="22"/>
  <c r="BB79" i="22"/>
  <c r="BE78" i="22"/>
  <c r="BD78" i="22"/>
  <c r="BC78" i="22"/>
  <c r="BB78" i="22"/>
  <c r="BE77" i="22"/>
  <c r="BD77" i="22"/>
  <c r="BC77" i="22"/>
  <c r="BB77" i="22"/>
  <c r="BE76" i="22"/>
  <c r="BD76" i="22"/>
  <c r="BC76" i="22"/>
  <c r="BB76" i="22"/>
  <c r="BE75" i="22"/>
  <c r="BD75" i="22"/>
  <c r="BC75" i="22"/>
  <c r="BB75" i="22"/>
  <c r="BE74" i="22"/>
  <c r="BD74" i="22"/>
  <c r="BC74" i="22"/>
  <c r="BB74" i="22"/>
  <c r="BE73" i="22"/>
  <c r="BD73" i="22"/>
  <c r="BC73" i="22"/>
  <c r="BB73" i="22"/>
  <c r="BE72" i="22"/>
  <c r="BD72" i="22"/>
  <c r="BC72" i="22"/>
  <c r="BB72" i="22"/>
  <c r="BE71" i="22"/>
  <c r="BD71" i="22"/>
  <c r="BC71" i="22"/>
  <c r="BB71" i="22"/>
  <c r="BE70" i="22"/>
  <c r="BD70" i="22"/>
  <c r="BC70" i="22"/>
  <c r="BB70" i="22"/>
  <c r="BE69" i="22"/>
  <c r="BD69" i="22"/>
  <c r="BC69" i="22"/>
  <c r="BB69" i="22"/>
  <c r="BE68" i="22"/>
  <c r="BD68" i="22"/>
  <c r="BC68" i="22"/>
  <c r="BB68" i="22"/>
  <c r="BE67" i="22"/>
  <c r="BD67" i="22"/>
  <c r="BC67" i="22"/>
  <c r="BB67" i="22"/>
  <c r="BE66" i="22"/>
  <c r="BD66" i="22"/>
  <c r="BC66" i="22"/>
  <c r="BB66" i="22"/>
  <c r="BE65" i="22"/>
  <c r="BD65" i="22"/>
  <c r="BC65" i="22"/>
  <c r="BB65" i="22"/>
  <c r="BE64" i="22"/>
  <c r="BD64" i="22"/>
  <c r="BC64" i="22"/>
  <c r="BB64" i="22"/>
  <c r="BE63" i="22"/>
  <c r="BD63" i="22"/>
  <c r="BC63" i="22"/>
  <c r="BB63" i="22"/>
  <c r="BE62" i="22"/>
  <c r="BD62" i="22"/>
  <c r="BC62" i="22"/>
  <c r="BB62" i="22"/>
  <c r="BE61" i="22"/>
  <c r="BD61" i="22"/>
  <c r="BC61" i="22"/>
  <c r="BB61" i="22"/>
  <c r="BE60" i="22"/>
  <c r="BD60" i="22"/>
  <c r="BC60" i="22"/>
  <c r="BB60" i="22"/>
  <c r="BE59" i="22"/>
  <c r="BD59" i="22"/>
  <c r="BC59" i="22"/>
  <c r="BB59" i="22"/>
  <c r="BE58" i="22"/>
  <c r="BD58" i="22"/>
  <c r="BC58" i="22"/>
  <c r="BB58" i="22"/>
  <c r="BE57" i="22"/>
  <c r="BD57" i="22"/>
  <c r="BC57" i="22"/>
  <c r="BB57" i="22"/>
  <c r="BE56" i="22"/>
  <c r="BD56" i="22"/>
  <c r="BC56" i="22"/>
  <c r="BB56" i="22"/>
  <c r="BE55" i="22"/>
  <c r="BD55" i="22"/>
  <c r="BC55" i="22"/>
  <c r="BB55" i="22"/>
  <c r="BE54" i="22"/>
  <c r="BD54" i="22"/>
  <c r="BC54" i="22"/>
  <c r="BB54" i="22"/>
  <c r="BE53" i="22"/>
  <c r="BD53" i="22"/>
  <c r="BC53" i="22"/>
  <c r="BB53" i="22"/>
  <c r="BE52" i="22"/>
  <c r="BD52" i="22"/>
  <c r="BC52" i="22"/>
  <c r="BB52" i="22"/>
  <c r="BE51" i="22"/>
  <c r="BD51" i="22"/>
  <c r="BC51" i="22"/>
  <c r="BB51" i="22"/>
  <c r="BE50" i="22"/>
  <c r="BD50" i="22"/>
  <c r="BC50" i="22"/>
  <c r="BB50" i="22"/>
  <c r="BE49" i="22"/>
  <c r="BD49" i="22"/>
  <c r="BC49" i="22"/>
  <c r="BB49" i="22"/>
  <c r="BE48" i="22"/>
  <c r="BD48" i="22"/>
  <c r="BC48" i="22"/>
  <c r="BB48" i="22"/>
  <c r="BE47" i="22"/>
  <c r="BD47" i="22"/>
  <c r="BC47" i="22"/>
  <c r="BB47" i="22"/>
  <c r="BE46" i="22"/>
  <c r="BD46" i="22"/>
  <c r="BC46" i="22"/>
  <c r="BB46" i="22"/>
  <c r="BE45" i="22"/>
  <c r="BD45" i="22"/>
  <c r="BC45" i="22"/>
  <c r="BB45" i="22"/>
  <c r="BE44" i="22"/>
  <c r="BD44" i="22"/>
  <c r="BC44" i="22"/>
  <c r="BB44" i="22"/>
  <c r="BE43" i="22"/>
  <c r="BD43" i="22"/>
  <c r="BC43" i="22"/>
  <c r="BB43" i="22"/>
  <c r="BE42" i="22"/>
  <c r="BD42" i="22"/>
  <c r="BC42" i="22"/>
  <c r="BB42" i="22"/>
  <c r="BE41" i="22"/>
  <c r="BD41" i="22"/>
  <c r="BC41" i="22"/>
  <c r="BB41" i="22"/>
  <c r="BE40" i="22"/>
  <c r="BD40" i="22"/>
  <c r="BC40" i="22"/>
  <c r="BB40" i="22"/>
  <c r="BE39" i="22"/>
  <c r="BD39" i="22"/>
  <c r="BC39" i="22"/>
  <c r="BB39" i="22"/>
  <c r="BE38" i="22"/>
  <c r="BD38" i="22"/>
  <c r="BC38" i="22"/>
  <c r="BB38" i="22"/>
  <c r="BE37" i="22"/>
  <c r="BD37" i="22"/>
  <c r="BC37" i="22"/>
  <c r="BB37" i="22"/>
  <c r="BE36" i="22"/>
  <c r="BD36" i="22"/>
  <c r="BC36" i="22"/>
  <c r="BB36" i="22"/>
  <c r="BE35" i="22"/>
  <c r="BD35" i="22"/>
  <c r="BC35" i="22"/>
  <c r="BB35" i="22"/>
  <c r="BE34" i="22"/>
  <c r="BD34" i="22"/>
  <c r="BC34" i="22"/>
  <c r="BB34" i="22"/>
  <c r="BE33" i="22"/>
  <c r="BD33" i="22"/>
  <c r="BC33" i="22"/>
  <c r="BB33" i="22"/>
  <c r="BE32" i="22"/>
  <c r="BD32" i="22"/>
  <c r="BC32" i="22"/>
  <c r="BB32" i="22"/>
  <c r="BE31" i="22"/>
  <c r="BD31" i="22"/>
  <c r="BC31" i="22"/>
  <c r="BB31" i="22"/>
  <c r="BE30" i="22"/>
  <c r="BD30" i="22"/>
  <c r="BC30" i="22"/>
  <c r="BB30" i="22"/>
  <c r="BE29" i="22"/>
  <c r="BD29" i="22"/>
  <c r="BC29" i="22"/>
  <c r="BB29" i="22"/>
  <c r="BE28" i="22"/>
  <c r="BD28" i="22"/>
  <c r="BC28" i="22"/>
  <c r="BB28" i="22"/>
  <c r="BE27" i="22"/>
  <c r="BD27" i="22"/>
  <c r="BC27" i="22"/>
  <c r="BB27" i="22"/>
  <c r="BE26" i="22"/>
  <c r="BD26" i="22"/>
  <c r="BC26" i="22"/>
  <c r="BB26" i="22"/>
  <c r="BE25" i="22"/>
  <c r="BD25" i="22"/>
  <c r="BC25" i="22"/>
  <c r="BB25" i="22"/>
  <c r="BE24" i="22"/>
  <c r="BD24" i="22"/>
  <c r="BC24" i="22"/>
  <c r="BB24" i="22"/>
  <c r="BE23" i="22"/>
  <c r="BD23" i="22"/>
  <c r="BC23" i="22"/>
  <c r="BB23" i="22"/>
  <c r="BE22" i="22"/>
  <c r="BD22" i="22"/>
  <c r="BC22" i="22"/>
  <c r="BB22" i="22"/>
  <c r="BE21" i="22"/>
  <c r="BD21" i="22"/>
  <c r="BC21" i="22"/>
  <c r="BB21" i="22"/>
  <c r="BE20" i="22"/>
  <c r="BD20" i="22"/>
  <c r="BC20" i="22"/>
  <c r="BB20" i="22"/>
  <c r="BE19" i="22"/>
  <c r="BD19" i="22"/>
  <c r="BC19" i="22"/>
  <c r="BB19" i="22"/>
  <c r="BE18" i="22"/>
  <c r="BD18" i="22"/>
  <c r="BC18" i="22"/>
  <c r="BB18" i="22"/>
  <c r="BE17" i="22"/>
  <c r="BD17" i="22"/>
  <c r="BC17" i="22"/>
  <c r="BB17" i="22"/>
  <c r="BE16" i="22"/>
  <c r="BD16" i="22"/>
  <c r="BC16" i="22"/>
  <c r="BB16" i="22"/>
  <c r="BE15" i="22"/>
  <c r="BD15" i="22"/>
  <c r="BC15" i="22"/>
  <c r="BB15" i="22"/>
  <c r="BE14" i="22"/>
  <c r="BD14" i="22"/>
  <c r="BC14" i="22"/>
  <c r="BB14" i="22"/>
  <c r="BE13" i="22"/>
  <c r="BD13" i="22"/>
  <c r="BC13" i="22"/>
  <c r="BB13" i="22"/>
  <c r="BE12" i="22"/>
  <c r="BD12" i="22"/>
  <c r="BC12" i="22"/>
  <c r="BB12" i="22"/>
  <c r="BE11" i="22"/>
  <c r="BD11" i="22"/>
  <c r="BC11" i="22"/>
  <c r="BB11" i="22"/>
  <c r="BE10" i="22"/>
  <c r="BD10" i="22"/>
  <c r="BC10" i="22"/>
  <c r="BB10" i="22"/>
  <c r="BE9" i="22"/>
  <c r="BD9" i="22"/>
  <c r="BC9" i="22"/>
  <c r="BB9" i="22"/>
  <c r="A9" i="22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BE8" i="22"/>
  <c r="BD8" i="22"/>
  <c r="BC8" i="22"/>
  <c r="BB8" i="22"/>
  <c r="K20" i="11"/>
  <c r="K24" i="11"/>
  <c r="K23" i="11"/>
  <c r="K22" i="11"/>
  <c r="K21" i="11"/>
  <c r="P22" i="10"/>
  <c r="P21" i="10"/>
  <c r="P20" i="10"/>
  <c r="P19" i="10"/>
  <c r="P18" i="10"/>
  <c r="P8" i="10"/>
  <c r="P17" i="10"/>
  <c r="P16" i="10"/>
  <c r="P15" i="10"/>
  <c r="P10" i="10"/>
  <c r="P14" i="10"/>
  <c r="P13" i="10"/>
  <c r="P9" i="10"/>
  <c r="P12" i="10"/>
  <c r="P11" i="10"/>
  <c r="E125" i="20"/>
  <c r="E128" i="20"/>
  <c r="E119" i="20"/>
  <c r="E129" i="20"/>
  <c r="E130" i="20"/>
  <c r="E131" i="20"/>
  <c r="E118" i="20"/>
  <c r="E121" i="20"/>
  <c r="E132" i="20"/>
  <c r="E133" i="20"/>
  <c r="E134" i="20"/>
  <c r="E135" i="20"/>
  <c r="E117" i="20"/>
  <c r="E136" i="20"/>
  <c r="E137" i="20"/>
  <c r="E138" i="20"/>
  <c r="E139" i="20"/>
  <c r="E126" i="20"/>
  <c r="E140" i="20"/>
  <c r="E120" i="20"/>
  <c r="E141" i="20"/>
  <c r="E142" i="20"/>
  <c r="E143" i="20"/>
  <c r="E144" i="20"/>
  <c r="E145" i="20"/>
  <c r="F89" i="19"/>
  <c r="F83" i="19"/>
  <c r="F86" i="19"/>
  <c r="F87" i="19"/>
  <c r="F84" i="19"/>
  <c r="F85" i="19"/>
  <c r="F90" i="19"/>
  <c r="F79" i="19"/>
  <c r="F91" i="19"/>
  <c r="F82" i="19"/>
  <c r="F92" i="19"/>
  <c r="F80" i="19"/>
  <c r="F93" i="19"/>
  <c r="F94" i="19"/>
  <c r="F95" i="19"/>
  <c r="F96" i="19"/>
  <c r="F97" i="19"/>
  <c r="F98" i="19"/>
  <c r="F81" i="19"/>
  <c r="F99" i="19"/>
  <c r="F100" i="19"/>
  <c r="F88" i="19"/>
  <c r="G76" i="18"/>
  <c r="G73" i="18"/>
  <c r="G83" i="18"/>
  <c r="G84" i="18"/>
  <c r="G85" i="18"/>
  <c r="G86" i="18"/>
  <c r="G77" i="18"/>
  <c r="G88" i="18"/>
  <c r="G74" i="18"/>
  <c r="G78" i="18"/>
  <c r="G79" i="18"/>
  <c r="G82" i="18"/>
  <c r="G80" i="18"/>
  <c r="G89" i="18"/>
  <c r="G87" i="18"/>
  <c r="U9" i="17"/>
  <c r="U8" i="17"/>
  <c r="U10" i="17"/>
  <c r="U12" i="17"/>
  <c r="U19" i="17"/>
  <c r="U14" i="17"/>
  <c r="U13" i="17"/>
  <c r="U11" i="17"/>
  <c r="U16" i="17"/>
  <c r="U17" i="17"/>
  <c r="U15" i="17"/>
  <c r="U18" i="17"/>
  <c r="U20" i="17"/>
  <c r="U21" i="17"/>
  <c r="U22" i="17"/>
  <c r="U24" i="17"/>
  <c r="U25" i="17"/>
  <c r="U26" i="17"/>
  <c r="U7" i="17"/>
  <c r="F56" i="16"/>
  <c r="F63" i="16"/>
  <c r="F58" i="16"/>
  <c r="F64" i="16"/>
  <c r="F61" i="16"/>
  <c r="F65" i="16"/>
  <c r="F66" i="16"/>
  <c r="F57" i="16"/>
  <c r="F67" i="16"/>
  <c r="F68" i="16"/>
  <c r="F69" i="16"/>
  <c r="F70" i="16"/>
  <c r="F71" i="16"/>
  <c r="F72" i="16"/>
  <c r="F60" i="16"/>
  <c r="M6" i="16"/>
  <c r="M7" i="16" s="1"/>
  <c r="M8" i="16" s="1"/>
  <c r="M9" i="16" s="1"/>
  <c r="M10" i="16" s="1"/>
  <c r="M11" i="16" s="1"/>
  <c r="M12" i="16" s="1"/>
  <c r="M13" i="16" s="1"/>
  <c r="M14" i="16" s="1"/>
  <c r="M15" i="16" s="1"/>
  <c r="M16" i="16" s="1"/>
  <c r="M17" i="16" s="1"/>
  <c r="M18" i="16" s="1"/>
  <c r="M19" i="16" s="1"/>
  <c r="M20" i="16" s="1"/>
  <c r="M21" i="16" s="1"/>
  <c r="M22" i="16" s="1"/>
  <c r="M23" i="16" s="1"/>
  <c r="M24" i="16" s="1"/>
  <c r="M25" i="16" s="1"/>
  <c r="M26" i="16" s="1"/>
  <c r="M27" i="16" s="1"/>
  <c r="M28" i="16" s="1"/>
  <c r="M29" i="16" s="1"/>
  <c r="M30" i="16" s="1"/>
  <c r="M31" i="16" s="1"/>
  <c r="M32" i="16" s="1"/>
  <c r="M33" i="16" s="1"/>
  <c r="M34" i="16" s="1"/>
  <c r="M35" i="16" s="1"/>
  <c r="M36" i="16" s="1"/>
  <c r="M37" i="16" s="1"/>
  <c r="M38" i="16" s="1"/>
  <c r="M39" i="16" s="1"/>
  <c r="M40" i="16" s="1"/>
  <c r="M41" i="16" s="1"/>
  <c r="M42" i="16" s="1"/>
  <c r="M43" i="16" s="1"/>
  <c r="M44" i="16" s="1"/>
  <c r="M45" i="16" s="1"/>
  <c r="M46" i="16" s="1"/>
  <c r="M47" i="16" s="1"/>
  <c r="M48" i="16" s="1"/>
  <c r="K70" i="4"/>
  <c r="K67" i="4"/>
  <c r="K68" i="4"/>
  <c r="K61" i="4"/>
  <c r="K69" i="4"/>
  <c r="K66" i="4"/>
  <c r="K62" i="4"/>
  <c r="K63" i="4"/>
  <c r="K71" i="4"/>
  <c r="K72" i="4"/>
  <c r="K73" i="4"/>
  <c r="K74" i="4"/>
  <c r="K75" i="4"/>
  <c r="K76" i="4"/>
  <c r="K64" i="4"/>
  <c r="K65" i="4"/>
  <c r="H47" i="14"/>
  <c r="H51" i="14"/>
  <c r="H46" i="14"/>
  <c r="H52" i="14"/>
  <c r="H53" i="14"/>
  <c r="H54" i="14"/>
  <c r="H48" i="14"/>
  <c r="H55" i="14"/>
  <c r="H49" i="14"/>
  <c r="H56" i="14"/>
  <c r="H57" i="14"/>
  <c r="H45" i="14"/>
  <c r="H50" i="14"/>
  <c r="H45" i="12"/>
  <c r="H46" i="12"/>
  <c r="H47" i="12"/>
  <c r="H48" i="12"/>
  <c r="H49" i="12"/>
  <c r="H50" i="12"/>
  <c r="H51" i="12"/>
  <c r="H52" i="12"/>
  <c r="H41" i="12"/>
  <c r="H42" i="12"/>
  <c r="H53" i="12"/>
  <c r="H43" i="12"/>
  <c r="H54" i="12"/>
  <c r="H55" i="12"/>
  <c r="H44" i="12"/>
  <c r="Q107" i="20"/>
  <c r="P107" i="20"/>
  <c r="O107" i="20"/>
  <c r="N107" i="20"/>
  <c r="I104" i="20"/>
  <c r="AP48" i="20"/>
  <c r="AO104" i="20"/>
  <c r="AS97" i="20"/>
  <c r="AS95" i="20"/>
  <c r="AR61" i="20"/>
  <c r="AQ52" i="20"/>
  <c r="AS77" i="20"/>
  <c r="AR77" i="20"/>
  <c r="AQ77" i="20"/>
  <c r="AP77" i="20"/>
  <c r="AS76" i="20"/>
  <c r="AR76" i="20"/>
  <c r="AQ76" i="20"/>
  <c r="AP76" i="20"/>
  <c r="AS75" i="20"/>
  <c r="AR75" i="20"/>
  <c r="AQ75" i="20"/>
  <c r="AP75" i="20"/>
  <c r="AS74" i="20"/>
  <c r="AR74" i="20"/>
  <c r="AQ74" i="20"/>
  <c r="AP74" i="20"/>
  <c r="AS73" i="20"/>
  <c r="AR73" i="20"/>
  <c r="AQ73" i="20"/>
  <c r="AP73" i="20"/>
  <c r="AS47" i="20"/>
  <c r="AR47" i="20"/>
  <c r="AQ47" i="20"/>
  <c r="AP47" i="20"/>
  <c r="AS46" i="20"/>
  <c r="AR46" i="20"/>
  <c r="AQ46" i="20"/>
  <c r="AP46" i="20"/>
  <c r="AS45" i="20"/>
  <c r="AR45" i="20"/>
  <c r="AQ45" i="20"/>
  <c r="AP45" i="20"/>
  <c r="AS44" i="20"/>
  <c r="AR44" i="20"/>
  <c r="AQ44" i="20"/>
  <c r="AP44" i="20"/>
  <c r="AS43" i="20"/>
  <c r="AR43" i="20"/>
  <c r="AQ43" i="20"/>
  <c r="AP43" i="20"/>
  <c r="AS42" i="20"/>
  <c r="AR42" i="20"/>
  <c r="AQ42" i="20"/>
  <c r="AP42" i="20"/>
  <c r="AS41" i="20"/>
  <c r="AR41" i="20"/>
  <c r="AQ41" i="20"/>
  <c r="AP41" i="20"/>
  <c r="AS40" i="20"/>
  <c r="AR40" i="20"/>
  <c r="AQ40" i="20"/>
  <c r="AP40" i="20"/>
  <c r="AS39" i="20"/>
  <c r="AR39" i="20"/>
  <c r="AQ39" i="20"/>
  <c r="AP39" i="20"/>
  <c r="AS38" i="20"/>
  <c r="AR38" i="20"/>
  <c r="AQ38" i="20"/>
  <c r="AP38" i="20"/>
  <c r="AS48" i="20"/>
  <c r="AR48" i="20"/>
  <c r="AQ48" i="20"/>
  <c r="AP78" i="20"/>
  <c r="AQ78" i="20"/>
  <c r="AR78" i="20"/>
  <c r="AS78" i="20"/>
  <c r="AP79" i="20"/>
  <c r="AQ79" i="20"/>
  <c r="AR79" i="20"/>
  <c r="AS79" i="20"/>
  <c r="AP80" i="20"/>
  <c r="AQ80" i="20"/>
  <c r="AR80" i="20"/>
  <c r="AS80" i="20"/>
  <c r="AP87" i="20"/>
  <c r="AQ87" i="20"/>
  <c r="AR87" i="20"/>
  <c r="AS87" i="20"/>
  <c r="AP88" i="20"/>
  <c r="AQ88" i="20"/>
  <c r="AR88" i="20"/>
  <c r="AS88" i="20"/>
  <c r="AP89" i="20"/>
  <c r="AQ89" i="20"/>
  <c r="AR89" i="20"/>
  <c r="AS89" i="20"/>
  <c r="AP90" i="20"/>
  <c r="AQ90" i="20"/>
  <c r="AR90" i="20"/>
  <c r="AS90" i="20"/>
  <c r="AP91" i="20"/>
  <c r="AQ91" i="20"/>
  <c r="AR91" i="20"/>
  <c r="AS91" i="20"/>
  <c r="AK104" i="20"/>
  <c r="AG104" i="20"/>
  <c r="AC104" i="20"/>
  <c r="Y104" i="20"/>
  <c r="U104" i="20"/>
  <c r="Q104" i="20"/>
  <c r="M104" i="20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S101" i="20"/>
  <c r="AS98" i="20"/>
  <c r="AS102" i="20"/>
  <c r="AP37" i="20"/>
  <c r="AP36" i="20"/>
  <c r="AP23" i="20"/>
  <c r="AP18" i="20"/>
  <c r="AP17" i="20"/>
  <c r="AP16" i="20"/>
  <c r="AP12" i="20"/>
  <c r="AQ10" i="20"/>
  <c r="AS8" i="20"/>
  <c r="AS9" i="20"/>
  <c r="AS10" i="20"/>
  <c r="AS11" i="20"/>
  <c r="AS12" i="20"/>
  <c r="AS13" i="20"/>
  <c r="AS14" i="20"/>
  <c r="AS15" i="20"/>
  <c r="AS16" i="20"/>
  <c r="AS17" i="20"/>
  <c r="AS18" i="20"/>
  <c r="AS19" i="20"/>
  <c r="AS21" i="20"/>
  <c r="AS22" i="20"/>
  <c r="AS23" i="20"/>
  <c r="AS24" i="20"/>
  <c r="AS25" i="20"/>
  <c r="AS26" i="20"/>
  <c r="AS27" i="20"/>
  <c r="AS28" i="20"/>
  <c r="AS29" i="20"/>
  <c r="AS30" i="20"/>
  <c r="AS31" i="20"/>
  <c r="AS32" i="20"/>
  <c r="AS33" i="20"/>
  <c r="AS34" i="20"/>
  <c r="AS35" i="20"/>
  <c r="AS36" i="20"/>
  <c r="AS37" i="20"/>
  <c r="AS49" i="20"/>
  <c r="AS50" i="20"/>
  <c r="AS51" i="20"/>
  <c r="AS52" i="20"/>
  <c r="AS53" i="20"/>
  <c r="AS54" i="20"/>
  <c r="AS55" i="20"/>
  <c r="AS56" i="20"/>
  <c r="AS57" i="20"/>
  <c r="AS58" i="20"/>
  <c r="AS59" i="20"/>
  <c r="AS60" i="20"/>
  <c r="AS61" i="20"/>
  <c r="AS62" i="20"/>
  <c r="AS63" i="20"/>
  <c r="AS64" i="20"/>
  <c r="AS65" i="20"/>
  <c r="AS66" i="20"/>
  <c r="AS67" i="20"/>
  <c r="AS68" i="20"/>
  <c r="AS69" i="20"/>
  <c r="AS70" i="20"/>
  <c r="AS71" i="20"/>
  <c r="AS72" i="20"/>
  <c r="AS81" i="20"/>
  <c r="AS82" i="20"/>
  <c r="AS83" i="20"/>
  <c r="AS84" i="20"/>
  <c r="AS85" i="20"/>
  <c r="AS86" i="20"/>
  <c r="AS92" i="20"/>
  <c r="AS93" i="20"/>
  <c r="AS94" i="20"/>
  <c r="AS96" i="20"/>
  <c r="AS99" i="20"/>
  <c r="AS100" i="20"/>
  <c r="AR8" i="20"/>
  <c r="AR9" i="20"/>
  <c r="AR10" i="20"/>
  <c r="AR11" i="20"/>
  <c r="AR12" i="20"/>
  <c r="AR13" i="20"/>
  <c r="AR14" i="20"/>
  <c r="AR15" i="20"/>
  <c r="AR16" i="20"/>
  <c r="AR17" i="20"/>
  <c r="AR18" i="20"/>
  <c r="AR19" i="20"/>
  <c r="AR21" i="20"/>
  <c r="AR22" i="20"/>
  <c r="AR23" i="20"/>
  <c r="AR24" i="20"/>
  <c r="AR25" i="20"/>
  <c r="AR26" i="20"/>
  <c r="AR27" i="20"/>
  <c r="AR28" i="20"/>
  <c r="AR29" i="20"/>
  <c r="AR30" i="20"/>
  <c r="AR31" i="20"/>
  <c r="AR32" i="20"/>
  <c r="AR33" i="20"/>
  <c r="AR34" i="20"/>
  <c r="AR35" i="20"/>
  <c r="AR36" i="20"/>
  <c r="AR37" i="20"/>
  <c r="AR49" i="20"/>
  <c r="AR50" i="20"/>
  <c r="AR51" i="20"/>
  <c r="AR52" i="20"/>
  <c r="AR53" i="20"/>
  <c r="AR54" i="20"/>
  <c r="AR55" i="20"/>
  <c r="AR56" i="20"/>
  <c r="AR57" i="20"/>
  <c r="AR58" i="20"/>
  <c r="AR59" i="20"/>
  <c r="AR60" i="20"/>
  <c r="AR62" i="20"/>
  <c r="AR63" i="20"/>
  <c r="AR64" i="20"/>
  <c r="AR65" i="20"/>
  <c r="AR66" i="20"/>
  <c r="AR67" i="20"/>
  <c r="AR68" i="20"/>
  <c r="AR69" i="20"/>
  <c r="AR70" i="20"/>
  <c r="AR71" i="20"/>
  <c r="AR72" i="20"/>
  <c r="AR81" i="20"/>
  <c r="AR82" i="20"/>
  <c r="AR83" i="20"/>
  <c r="AR84" i="20"/>
  <c r="AR85" i="20"/>
  <c r="AR86" i="20"/>
  <c r="AR92" i="20"/>
  <c r="AR93" i="20"/>
  <c r="AR94" i="20"/>
  <c r="AR95" i="20"/>
  <c r="AR96" i="20"/>
  <c r="AR97" i="20"/>
  <c r="AR101" i="20"/>
  <c r="AR98" i="20"/>
  <c r="AR99" i="20"/>
  <c r="AR100" i="20"/>
  <c r="AR102" i="20"/>
  <c r="AQ8" i="20"/>
  <c r="AQ9" i="20"/>
  <c r="AQ11" i="20"/>
  <c r="AQ12" i="20"/>
  <c r="AQ13" i="20"/>
  <c r="AQ14" i="20"/>
  <c r="AQ15" i="20"/>
  <c r="AQ16" i="20"/>
  <c r="AQ17" i="20"/>
  <c r="AQ18" i="20"/>
  <c r="AQ19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49" i="20"/>
  <c r="AQ50" i="20"/>
  <c r="AQ51" i="20"/>
  <c r="AQ53" i="20"/>
  <c r="AQ54" i="20"/>
  <c r="AQ55" i="20"/>
  <c r="AQ56" i="20"/>
  <c r="AQ57" i="20"/>
  <c r="AQ58" i="20"/>
  <c r="AQ59" i="20"/>
  <c r="AQ60" i="20"/>
  <c r="AQ61" i="20"/>
  <c r="AQ62" i="20"/>
  <c r="AQ63" i="20"/>
  <c r="AQ64" i="20"/>
  <c r="AQ65" i="20"/>
  <c r="AQ66" i="20"/>
  <c r="AQ67" i="20"/>
  <c r="AQ68" i="20"/>
  <c r="AQ69" i="20"/>
  <c r="AQ70" i="20"/>
  <c r="AQ71" i="20"/>
  <c r="AQ72" i="20"/>
  <c r="AQ81" i="20"/>
  <c r="AQ82" i="20"/>
  <c r="AQ83" i="20"/>
  <c r="AQ84" i="20"/>
  <c r="AQ85" i="20"/>
  <c r="AQ86" i="20"/>
  <c r="AQ92" i="20"/>
  <c r="AQ93" i="20"/>
  <c r="AQ94" i="20"/>
  <c r="AQ95" i="20"/>
  <c r="AQ96" i="20"/>
  <c r="AQ97" i="20"/>
  <c r="AQ101" i="20"/>
  <c r="AQ98" i="20"/>
  <c r="AQ99" i="20"/>
  <c r="AQ100" i="20"/>
  <c r="AQ102" i="20"/>
  <c r="AP8" i="20"/>
  <c r="AP9" i="20"/>
  <c r="AP10" i="20"/>
  <c r="AP11" i="20"/>
  <c r="AP13" i="20"/>
  <c r="AP14" i="20"/>
  <c r="AP15" i="20"/>
  <c r="AP21" i="20"/>
  <c r="AP22" i="20"/>
  <c r="AP24" i="20"/>
  <c r="AP25" i="20"/>
  <c r="AP26" i="20"/>
  <c r="AP27" i="20"/>
  <c r="AP28" i="20"/>
  <c r="AP29" i="20"/>
  <c r="AP30" i="20"/>
  <c r="AP31" i="20"/>
  <c r="AP32" i="20"/>
  <c r="AP33" i="20"/>
  <c r="AP34" i="20"/>
  <c r="AP35" i="20"/>
  <c r="AP49" i="20"/>
  <c r="AP50" i="20"/>
  <c r="AP51" i="20"/>
  <c r="AP52" i="20"/>
  <c r="AP53" i="20"/>
  <c r="AP54" i="20"/>
  <c r="AP55" i="20"/>
  <c r="AP56" i="20"/>
  <c r="AP57" i="20"/>
  <c r="AP58" i="20"/>
  <c r="AP59" i="20"/>
  <c r="AP60" i="20"/>
  <c r="AP61" i="20"/>
  <c r="AP62" i="20"/>
  <c r="AP63" i="20"/>
  <c r="AP64" i="20"/>
  <c r="AP65" i="20"/>
  <c r="AP66" i="20"/>
  <c r="AP67" i="20"/>
  <c r="AP68" i="20"/>
  <c r="AP69" i="20"/>
  <c r="AP70" i="20"/>
  <c r="AP71" i="20"/>
  <c r="AP72" i="20"/>
  <c r="AP81" i="20"/>
  <c r="AP82" i="20"/>
  <c r="AP83" i="20"/>
  <c r="AP84" i="20"/>
  <c r="AP85" i="20"/>
  <c r="AP86" i="20"/>
  <c r="AP92" i="20"/>
  <c r="AP93" i="20"/>
  <c r="AP94" i="20"/>
  <c r="AP95" i="20"/>
  <c r="AP96" i="20"/>
  <c r="AP97" i="20"/>
  <c r="AP101" i="20"/>
  <c r="AP98" i="20"/>
  <c r="AP99" i="20"/>
  <c r="AP100" i="20"/>
  <c r="AP102" i="20"/>
  <c r="AS7" i="20"/>
  <c r="AR7" i="20"/>
  <c r="AQ7" i="20"/>
  <c r="AP7" i="20"/>
  <c r="I89" i="19"/>
  <c r="H89" i="19"/>
  <c r="J88" i="19"/>
  <c r="J87" i="19"/>
  <c r="S88" i="19"/>
  <c r="R88" i="19"/>
  <c r="Q88" i="19"/>
  <c r="J86" i="19"/>
  <c r="J85" i="19"/>
  <c r="Q80" i="19"/>
  <c r="M64" i="19"/>
  <c r="M63" i="19"/>
  <c r="M62" i="19"/>
  <c r="M61" i="19"/>
  <c r="M53" i="19"/>
  <c r="M52" i="19"/>
  <c r="M51" i="19"/>
  <c r="M50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A32" i="19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M31" i="19"/>
  <c r="M15" i="19"/>
  <c r="M14" i="19"/>
  <c r="M13" i="19"/>
  <c r="M12" i="19"/>
  <c r="M11" i="19"/>
  <c r="M10" i="19"/>
  <c r="M9" i="19"/>
  <c r="M8" i="19"/>
  <c r="M7" i="19"/>
  <c r="M6" i="19"/>
  <c r="M5" i="19"/>
  <c r="A5" i="19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M4" i="19"/>
  <c r="N59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6" i="18"/>
  <c r="N45" i="18"/>
  <c r="N44" i="18"/>
  <c r="N43" i="18"/>
  <c r="N42" i="18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N4" i="18"/>
  <c r="P67" i="17"/>
  <c r="M65" i="17"/>
  <c r="M64" i="17"/>
  <c r="M63" i="17"/>
  <c r="M62" i="17"/>
  <c r="M61" i="17"/>
  <c r="M60" i="17"/>
  <c r="M59" i="17"/>
  <c r="M58" i="17"/>
  <c r="M57" i="17"/>
  <c r="M56" i="17"/>
  <c r="M55" i="17"/>
  <c r="M54" i="17"/>
  <c r="M53" i="17"/>
  <c r="M52" i="17"/>
  <c r="M51" i="17"/>
  <c r="M50" i="17"/>
  <c r="M49" i="17"/>
  <c r="N48" i="17"/>
  <c r="N49" i="17" s="1"/>
  <c r="N50" i="17" s="1"/>
  <c r="N51" i="17" s="1"/>
  <c r="N52" i="17" s="1"/>
  <c r="N53" i="17" s="1"/>
  <c r="N54" i="17" s="1"/>
  <c r="N55" i="17" s="1"/>
  <c r="M48" i="17"/>
  <c r="M47" i="17"/>
  <c r="M46" i="17"/>
  <c r="M45" i="17"/>
  <c r="M44" i="17"/>
  <c r="M43" i="17"/>
  <c r="M42" i="17"/>
  <c r="M41" i="17"/>
  <c r="M40" i="17"/>
  <c r="M39" i="17"/>
  <c r="M38" i="17"/>
  <c r="M37" i="17"/>
  <c r="M36" i="17"/>
  <c r="M35" i="17"/>
  <c r="M34" i="17"/>
  <c r="N33" i="17"/>
  <c r="N34" i="17" s="1"/>
  <c r="N35" i="17" s="1"/>
  <c r="N36" i="17" s="1"/>
  <c r="N37" i="17" s="1"/>
  <c r="N38" i="17" s="1"/>
  <c r="M33" i="17"/>
  <c r="M32" i="17"/>
  <c r="M31" i="17"/>
  <c r="M30" i="17"/>
  <c r="M29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N7" i="17"/>
  <c r="N8" i="17" s="1"/>
  <c r="N9" i="17" s="1"/>
  <c r="M7" i="17"/>
  <c r="M6" i="17"/>
  <c r="M5" i="17"/>
  <c r="M4" i="17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M3" i="17"/>
  <c r="K47" i="16"/>
  <c r="K45" i="16"/>
  <c r="K41" i="16"/>
  <c r="K40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N33" i="14"/>
  <c r="N34" i="14"/>
  <c r="N35" i="14"/>
  <c r="N10" i="14"/>
  <c r="N11" i="14"/>
  <c r="N12" i="14"/>
  <c r="N13" i="14"/>
  <c r="N14" i="14"/>
  <c r="N15" i="14"/>
  <c r="N20" i="14"/>
  <c r="N21" i="14"/>
  <c r="N22" i="14"/>
  <c r="N23" i="14"/>
  <c r="N24" i="14"/>
  <c r="N25" i="14"/>
  <c r="N26" i="14"/>
  <c r="N27" i="14"/>
  <c r="N28" i="14"/>
  <c r="N9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9" i="11"/>
  <c r="B10" i="11" s="1"/>
  <c r="B11" i="11" s="1"/>
  <c r="B12" i="11" s="1"/>
  <c r="B13" i="11" s="1"/>
  <c r="B14" i="11" s="1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P23" i="4"/>
  <c r="Q23" i="4"/>
  <c r="P27" i="4"/>
  <c r="P16" i="4"/>
  <c r="Q16" i="4"/>
  <c r="P14" i="4"/>
  <c r="Q14" i="4"/>
  <c r="P19" i="4"/>
  <c r="Q19" i="4"/>
  <c r="P20" i="4"/>
  <c r="Q20" i="4"/>
  <c r="P18" i="4"/>
  <c r="Q18" i="4"/>
  <c r="P17" i="4"/>
  <c r="Q17" i="4"/>
  <c r="P15" i="4"/>
  <c r="Q15" i="4"/>
  <c r="P22" i="4"/>
  <c r="Q22" i="4"/>
  <c r="P25" i="4"/>
  <c r="Q25" i="4"/>
  <c r="P24" i="4"/>
  <c r="Q24" i="4"/>
  <c r="P26" i="4"/>
  <c r="Q26" i="4"/>
  <c r="P21" i="4"/>
  <c r="Q21" i="4"/>
  <c r="P41" i="4"/>
  <c r="Q41" i="4"/>
  <c r="P32" i="4"/>
  <c r="Q32" i="4"/>
  <c r="P36" i="4"/>
  <c r="Q36" i="4"/>
  <c r="P38" i="4"/>
  <c r="Q38" i="4"/>
  <c r="P43" i="4"/>
  <c r="Q43" i="4"/>
  <c r="P35" i="4"/>
  <c r="Q35" i="4"/>
  <c r="P34" i="4"/>
  <c r="Q34" i="4"/>
  <c r="P39" i="4"/>
  <c r="Q39" i="4"/>
  <c r="P40" i="4"/>
  <c r="Q40" i="4"/>
  <c r="P42" i="4"/>
  <c r="Q42" i="4"/>
  <c r="P33" i="4"/>
  <c r="Q33" i="4"/>
  <c r="P37" i="4"/>
  <c r="Q37" i="4"/>
  <c r="P44" i="4"/>
  <c r="Q44" i="4"/>
  <c r="P45" i="4"/>
  <c r="Q45" i="4"/>
  <c r="P46" i="4"/>
  <c r="Q46" i="4"/>
  <c r="P49" i="4"/>
  <c r="Q49" i="4"/>
  <c r="P50" i="4"/>
  <c r="Q50" i="4"/>
  <c r="P51" i="4"/>
  <c r="Q51" i="4"/>
  <c r="P52" i="4"/>
  <c r="Q52" i="4"/>
  <c r="P54" i="4"/>
  <c r="Q54" i="4"/>
  <c r="P55" i="4"/>
  <c r="Q55" i="4"/>
  <c r="A20" i="20" l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48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T92" i="20"/>
  <c r="H58" i="14"/>
  <c r="U27" i="17"/>
  <c r="A50" i="19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H89" i="23"/>
  <c r="AI89" i="23" s="1"/>
  <c r="D75" i="23"/>
  <c r="R116" i="22"/>
  <c r="E145" i="22"/>
  <c r="J89" i="19"/>
  <c r="F101" i="19"/>
  <c r="K25" i="11"/>
  <c r="E146" i="20"/>
  <c r="AT44" i="20"/>
  <c r="AT95" i="20"/>
  <c r="AT82" i="20"/>
  <c r="AT70" i="20"/>
  <c r="AT62" i="20"/>
  <c r="AT98" i="20"/>
  <c r="AT86" i="20"/>
  <c r="AT66" i="20"/>
  <c r="AT35" i="20"/>
  <c r="AT31" i="20"/>
  <c r="AT81" i="20"/>
  <c r="AT57" i="20"/>
  <c r="AT53" i="20"/>
  <c r="AT13" i="20"/>
  <c r="AT27" i="20"/>
  <c r="AT32" i="20"/>
  <c r="AT100" i="20"/>
  <c r="AT102" i="20"/>
  <c r="AT85" i="20"/>
  <c r="AT61" i="20"/>
  <c r="AT49" i="20"/>
  <c r="AT9" i="20"/>
  <c r="AT34" i="20"/>
  <c r="AT30" i="20"/>
  <c r="AT26" i="20"/>
  <c r="AT96" i="20"/>
  <c r="AT71" i="20"/>
  <c r="AT67" i="20"/>
  <c r="AT63" i="20"/>
  <c r="AT59" i="20"/>
  <c r="AT93" i="20"/>
  <c r="AT60" i="20"/>
  <c r="AT36" i="20"/>
  <c r="AT11" i="20"/>
  <c r="AT17" i="20"/>
  <c r="AT91" i="20"/>
  <c r="AT90" i="20"/>
  <c r="AT88" i="20"/>
  <c r="AT87" i="20"/>
  <c r="AT80" i="20"/>
  <c r="AT79" i="20"/>
  <c r="AT78" i="20"/>
  <c r="AT38" i="20"/>
  <c r="AT42" i="20"/>
  <c r="AT43" i="20"/>
  <c r="AT45" i="20"/>
  <c r="AT47" i="20"/>
  <c r="AT73" i="20"/>
  <c r="AT74" i="20"/>
  <c r="AT75" i="20"/>
  <c r="AT76" i="20"/>
  <c r="AT77" i="20"/>
  <c r="AT55" i="20"/>
  <c r="AT50" i="20"/>
  <c r="AT68" i="20"/>
  <c r="AT84" i="20"/>
  <c r="AT51" i="20"/>
  <c r="AT15" i="20"/>
  <c r="AT19" i="20"/>
  <c r="AT7" i="20"/>
  <c r="AT48" i="20"/>
  <c r="AT46" i="20"/>
  <c r="AT97" i="20"/>
  <c r="AT72" i="20"/>
  <c r="AT28" i="20"/>
  <c r="AT24" i="20"/>
  <c r="AT54" i="20"/>
  <c r="AT23" i="20"/>
  <c r="AT14" i="20"/>
  <c r="AT12" i="20"/>
  <c r="AT41" i="20"/>
  <c r="AT99" i="20"/>
  <c r="AT83" i="20"/>
  <c r="AT64" i="20"/>
  <c r="AT94" i="20"/>
  <c r="AT65" i="20"/>
  <c r="AT56" i="20"/>
  <c r="AT37" i="20"/>
  <c r="AT21" i="20"/>
  <c r="AT16" i="20"/>
  <c r="AT89" i="20"/>
  <c r="AT39" i="20"/>
  <c r="AT40" i="20"/>
  <c r="D104" i="20"/>
  <c r="G90" i="18"/>
  <c r="F73" i="16"/>
  <c r="K77" i="4"/>
  <c r="P23" i="10"/>
  <c r="H56" i="12"/>
  <c r="D106" i="22"/>
  <c r="BF10" i="22"/>
  <c r="BF12" i="22"/>
  <c r="BF16" i="22"/>
  <c r="BF18" i="22"/>
  <c r="BF20" i="22"/>
  <c r="BF24" i="22"/>
  <c r="BF26" i="22"/>
  <c r="BF28" i="22"/>
  <c r="BF29" i="22"/>
  <c r="BF30" i="22"/>
  <c r="BF32" i="22"/>
  <c r="BF33" i="22"/>
  <c r="BF34" i="22"/>
  <c r="BF35" i="22"/>
  <c r="BF36" i="22"/>
  <c r="BF37" i="22"/>
  <c r="BF38" i="22"/>
  <c r="BF39" i="22"/>
  <c r="BF41" i="22"/>
  <c r="BF42" i="22"/>
  <c r="BF44" i="22"/>
  <c r="BF45" i="22"/>
  <c r="BF46" i="22"/>
  <c r="BF47" i="22"/>
  <c r="BF48" i="22"/>
  <c r="BF49" i="22"/>
  <c r="BF50" i="22"/>
  <c r="BF51" i="22"/>
  <c r="BF52" i="22"/>
  <c r="BF54" i="22"/>
  <c r="BF55" i="22"/>
  <c r="BF56" i="22"/>
  <c r="BF57" i="22"/>
  <c r="BF58" i="22"/>
  <c r="BF59" i="22"/>
  <c r="BF60" i="22"/>
  <c r="BF62" i="22"/>
  <c r="BF64" i="22"/>
  <c r="BF66" i="22"/>
  <c r="BF67" i="22"/>
  <c r="BF68" i="22"/>
  <c r="BF69" i="22"/>
  <c r="BF70" i="22"/>
  <c r="BF71" i="22"/>
  <c r="BF72" i="22"/>
  <c r="BF73" i="22"/>
  <c r="BF74" i="22"/>
  <c r="BF75" i="22"/>
  <c r="BF76" i="22"/>
  <c r="BF77" i="22"/>
  <c r="BF78" i="22"/>
  <c r="BF79" i="22"/>
  <c r="BF80" i="22"/>
  <c r="BF9" i="22"/>
  <c r="BF11" i="22"/>
  <c r="BF13" i="22"/>
  <c r="BF15" i="22"/>
  <c r="BF17" i="22"/>
  <c r="BF19" i="22"/>
  <c r="BF21" i="22"/>
  <c r="BF23" i="22"/>
  <c r="BF25" i="22"/>
  <c r="BF27" i="22"/>
  <c r="BF31" i="22"/>
  <c r="BF43" i="22"/>
  <c r="BF81" i="22"/>
  <c r="BF82" i="22"/>
  <c r="BF83" i="22"/>
  <c r="BF84" i="22"/>
  <c r="BF85" i="22"/>
  <c r="BF86" i="22"/>
  <c r="BF87" i="22"/>
  <c r="BF88" i="22"/>
  <c r="BF89" i="22"/>
  <c r="BF90" i="22"/>
  <c r="BF92" i="22"/>
  <c r="BF93" i="22"/>
  <c r="BF95" i="22"/>
  <c r="BF96" i="22"/>
  <c r="BF97" i="22"/>
  <c r="BF98" i="22"/>
  <c r="BF99" i="22"/>
  <c r="D101" i="22"/>
  <c r="BF22" i="22"/>
  <c r="BF40" i="22"/>
  <c r="BF53" i="22"/>
  <c r="BF61" i="22"/>
  <c r="BF63" i="22"/>
  <c r="BF65" i="22"/>
  <c r="BF91" i="22"/>
  <c r="BF14" i="22"/>
  <c r="BF94" i="22"/>
  <c r="BF8" i="22"/>
  <c r="AT10" i="20"/>
  <c r="AT101" i="20"/>
  <c r="AT22" i="20"/>
  <c r="AT69" i="20"/>
  <c r="AT52" i="20"/>
  <c r="R107" i="20"/>
  <c r="AT58" i="20"/>
  <c r="AT33" i="20"/>
  <c r="AT29" i="20"/>
  <c r="AT25" i="20"/>
  <c r="AT8" i="20"/>
  <c r="AT18" i="20"/>
  <c r="AT65" i="23"/>
  <c r="AT29" i="23"/>
  <c r="D80" i="23"/>
  <c r="AT24" i="23"/>
  <c r="AT68" i="23"/>
  <c r="AT66" i="23"/>
  <c r="AT37" i="23"/>
  <c r="AT35" i="23"/>
  <c r="AT34" i="23"/>
  <c r="AT33" i="23"/>
  <c r="AT32" i="23"/>
  <c r="AT31" i="23"/>
  <c r="AT30" i="23"/>
  <c r="AT26" i="23"/>
  <c r="AT12" i="23"/>
  <c r="AT8" i="23"/>
  <c r="AT72" i="23"/>
  <c r="AT44" i="23"/>
  <c r="AT64" i="23"/>
  <c r="AT60" i="23"/>
  <c r="AT25" i="23"/>
  <c r="AT48" i="23"/>
  <c r="AT40" i="23"/>
  <c r="AT38" i="23"/>
  <c r="AT67" i="23"/>
  <c r="AT63" i="23"/>
  <c r="AT62" i="23"/>
  <c r="AT61" i="23"/>
  <c r="AT39" i="23"/>
  <c r="AT23" i="23"/>
  <c r="AT22" i="23"/>
  <c r="AT21" i="23"/>
  <c r="AT19" i="23"/>
  <c r="AT18" i="23"/>
  <c r="AT17" i="23"/>
  <c r="AT15" i="23"/>
  <c r="AT14" i="23"/>
  <c r="AT13" i="23"/>
  <c r="AT58" i="23"/>
  <c r="AT57" i="23"/>
  <c r="AT55" i="23"/>
  <c r="AT54" i="23"/>
  <c r="AT53" i="23"/>
  <c r="AT50" i="23"/>
  <c r="AT49" i="23"/>
  <c r="AT20" i="23"/>
  <c r="AT16" i="23"/>
  <c r="AT73" i="23"/>
  <c r="AT71" i="23"/>
  <c r="AT70" i="23"/>
  <c r="AT69" i="23"/>
  <c r="AT59" i="23"/>
  <c r="AT56" i="23"/>
  <c r="AT52" i="23"/>
  <c r="AT51" i="23"/>
  <c r="AT47" i="23"/>
  <c r="AT46" i="23"/>
  <c r="AT45" i="23"/>
  <c r="AT43" i="23"/>
  <c r="AT42" i="23"/>
  <c r="AT41" i="23"/>
  <c r="AT36" i="23"/>
  <c r="AT28" i="23"/>
  <c r="AT27" i="23"/>
  <c r="AT11" i="23"/>
  <c r="AT10" i="23"/>
  <c r="AT9" i="23"/>
  <c r="P6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</author>
  </authors>
  <commentList>
    <comment ref="P13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Inge:</t>
        </r>
        <r>
          <rPr>
            <sz val="9"/>
            <color indexed="81"/>
            <rFont val="Tahoma"/>
            <family val="2"/>
            <charset val="238"/>
          </rPr>
          <t xml:space="preserve">
zmen vzorec !
</t>
        </r>
      </text>
    </comment>
  </commentList>
</comments>
</file>

<file path=xl/sharedStrings.xml><?xml version="1.0" encoding="utf-8"?>
<sst xmlns="http://schemas.openxmlformats.org/spreadsheetml/2006/main" count="5904" uniqueCount="2175">
  <si>
    <t>Por.č.</t>
  </si>
  <si>
    <t>Psovod</t>
  </si>
  <si>
    <t>Pes/sučka</t>
  </si>
  <si>
    <t>Plemeno</t>
  </si>
  <si>
    <t>Trieda</t>
  </si>
  <si>
    <t>Poradie na MSR OB</t>
  </si>
  <si>
    <t>Konečné výsledky
Ligy 2012</t>
  </si>
  <si>
    <t>Chôdza</t>
  </si>
  <si>
    <t>Cena útechy</t>
  </si>
  <si>
    <t>Najsympatick. dvojica</t>
  </si>
  <si>
    <t>Najml. pes</t>
  </si>
  <si>
    <t>Najml. suka</t>
  </si>
  <si>
    <t>Najaktívnejšia dvojica</t>
  </si>
  <si>
    <t>Aktívny psovod</t>
  </si>
  <si>
    <t xml:space="preserve">body </t>
  </si>
  <si>
    <t>výsledok skúšky</t>
  </si>
  <si>
    <t>body spolu 
(4 preteky)</t>
  </si>
  <si>
    <t xml:space="preserve">3 najlepšie hodnotenia </t>
  </si>
  <si>
    <t>Poradie na 
Lige 2012</t>
  </si>
  <si>
    <t>Daniela Chrenková</t>
  </si>
  <si>
    <t>Anetka / sučka</t>
  </si>
  <si>
    <t>Bradáč m.</t>
  </si>
  <si>
    <t>OBZ</t>
  </si>
  <si>
    <t>D</t>
  </si>
  <si>
    <t>Lucia Oláhová</t>
  </si>
  <si>
    <t>Amante / pes</t>
  </si>
  <si>
    <t>BOC</t>
  </si>
  <si>
    <t xml:space="preserve">diskvalifikácia </t>
  </si>
  <si>
    <t>Ivana Vaněková</t>
  </si>
  <si>
    <t>Arkan  /pes</t>
  </si>
  <si>
    <t>V</t>
  </si>
  <si>
    <t>Jana Ševčovičová</t>
  </si>
  <si>
    <t>Fiona / sučka</t>
  </si>
  <si>
    <t>BO-tervueren</t>
  </si>
  <si>
    <t>VD</t>
  </si>
  <si>
    <t>Jana Lacikova</t>
  </si>
  <si>
    <t xml:space="preserve">Loty / sučka </t>
  </si>
  <si>
    <t>Eva Zelenayová</t>
  </si>
  <si>
    <t xml:space="preserve">Aisha / sučka </t>
  </si>
  <si>
    <t xml:space="preserve">Austr.ovčiak </t>
  </si>
  <si>
    <t>Denisa Fazekašová</t>
  </si>
  <si>
    <t>Aileen / sučka</t>
  </si>
  <si>
    <t>Viera Fedorová</t>
  </si>
  <si>
    <t>Ugan / pes</t>
  </si>
  <si>
    <t>NO</t>
  </si>
  <si>
    <t>X</t>
  </si>
  <si>
    <t>Lenka Žákovičová</t>
  </si>
  <si>
    <t>Aimie / sučka</t>
  </si>
  <si>
    <t>Howavart</t>
  </si>
  <si>
    <t>nenastúpila</t>
  </si>
  <si>
    <t>Lucia Bollová</t>
  </si>
  <si>
    <t>Luna / sučka</t>
  </si>
  <si>
    <t>Denisa Dunayová</t>
  </si>
  <si>
    <t>Aurora / sučka</t>
  </si>
  <si>
    <t>Cane Corso</t>
  </si>
  <si>
    <t>Zuzana Martonová</t>
  </si>
  <si>
    <t>nevyhovel</t>
  </si>
  <si>
    <t>Ivana Teťuľová</t>
  </si>
  <si>
    <t>Lucky / pes</t>
  </si>
  <si>
    <t>Angl. kokršp.</t>
  </si>
  <si>
    <t>Milana Stupková</t>
  </si>
  <si>
    <t>Amos / pes</t>
  </si>
  <si>
    <t>Bronislava Kubišová</t>
  </si>
  <si>
    <t>Secret / sučka</t>
  </si>
  <si>
    <t>Britney / sučka</t>
  </si>
  <si>
    <t>Viktória Obetková</t>
  </si>
  <si>
    <t>Classy / sučka</t>
  </si>
  <si>
    <t>Katarína Janovová</t>
  </si>
  <si>
    <t>Adel / sučka</t>
  </si>
  <si>
    <t>Hovawart</t>
  </si>
  <si>
    <t>Sabína Strapcová</t>
  </si>
  <si>
    <t>Avahi / pes</t>
  </si>
  <si>
    <t>OB1</t>
  </si>
  <si>
    <t>Pavlína Csóková</t>
  </si>
  <si>
    <t>Avar / pes</t>
  </si>
  <si>
    <t>Patterdal t.</t>
  </si>
  <si>
    <t>Katarína Kováčiková</t>
  </si>
  <si>
    <t>Eddie / pes</t>
  </si>
  <si>
    <t>Parson RT</t>
  </si>
  <si>
    <t>Veronika Uherčíková</t>
  </si>
  <si>
    <t>Tea / sučka</t>
  </si>
  <si>
    <t>Labrador</t>
  </si>
  <si>
    <t>Rebeca / sučka</t>
  </si>
  <si>
    <t>Alena Murgašová</t>
  </si>
  <si>
    <t>Benett / pes</t>
  </si>
  <si>
    <t>Marián Jusko</t>
  </si>
  <si>
    <t>Becky / sučka</t>
  </si>
  <si>
    <t>GR</t>
  </si>
  <si>
    <t>Karin Ďurčanská</t>
  </si>
  <si>
    <t>Yaky / pes</t>
  </si>
  <si>
    <t>Soňa Struhárová</t>
  </si>
  <si>
    <t>Kenny / sučka</t>
  </si>
  <si>
    <t>Mária Hudáková</t>
  </si>
  <si>
    <t>Bradáš veľký</t>
  </si>
  <si>
    <t>Iris / sučka</t>
  </si>
  <si>
    <t>Ladislav Juhász</t>
  </si>
  <si>
    <t>Cerberus / pes</t>
  </si>
  <si>
    <t>Chessie / sučka</t>
  </si>
  <si>
    <t>Beáta Podobná</t>
  </si>
  <si>
    <t>Shelby</t>
  </si>
  <si>
    <t>Veronika Sobolová</t>
  </si>
  <si>
    <t>Black / pes</t>
  </si>
  <si>
    <t>RTW</t>
  </si>
  <si>
    <t>Barbora Harmanová</t>
  </si>
  <si>
    <t>Sheimi / pes</t>
  </si>
  <si>
    <t>Sheltia</t>
  </si>
  <si>
    <t>Dana Tóthová</t>
  </si>
  <si>
    <t>Wesy / sučka</t>
  </si>
  <si>
    <t>OB2</t>
  </si>
  <si>
    <t>Martina Lakotová</t>
  </si>
  <si>
    <t>Daffy / sučka</t>
  </si>
  <si>
    <t>BO- malinois</t>
  </si>
  <si>
    <t>Jana Molnárová</t>
  </si>
  <si>
    <t>Falco / pes</t>
  </si>
  <si>
    <t>Dwigy / sučka</t>
  </si>
  <si>
    <t>Windy / sučka</t>
  </si>
  <si>
    <t>OB3</t>
  </si>
  <si>
    <t>Brutus / pes</t>
  </si>
  <si>
    <t>Pozn.:</t>
  </si>
  <si>
    <t>1. pretek - Malý Lapáš
28.4.2012</t>
  </si>
  <si>
    <t>3. pretek - Turč.Teplice
7.7.2012</t>
  </si>
  <si>
    <t>4 pretek - M SR OB
8.9.2012</t>
  </si>
  <si>
    <t>2. pretek - Košice
26.5.2012</t>
  </si>
  <si>
    <t>V - výborne;  VD - veľmi dobre;  D - dobre</t>
  </si>
  <si>
    <t>-</t>
  </si>
  <si>
    <t>Rozhodca:</t>
  </si>
  <si>
    <t xml:space="preserve">Steward: </t>
  </si>
  <si>
    <t>Jana Kucková</t>
  </si>
  <si>
    <t>Pavel Tamáši</t>
  </si>
  <si>
    <t>Ingrid Tkáčová</t>
  </si>
  <si>
    <t>Keira / sučka</t>
  </si>
  <si>
    <t>kríženec</t>
  </si>
  <si>
    <t>Zuzana Repáňová</t>
  </si>
  <si>
    <t>Tyro / pes</t>
  </si>
  <si>
    <t>Jana Haasová</t>
  </si>
  <si>
    <t>Irk / pes</t>
  </si>
  <si>
    <t>BO-malinois</t>
  </si>
  <si>
    <t xml:space="preserve">Milan Zubacký </t>
  </si>
  <si>
    <t>Asta /sučka</t>
  </si>
  <si>
    <t>skúška - Žilina
17.5.2008</t>
  </si>
  <si>
    <t>Miloš Bočkai</t>
  </si>
  <si>
    <t>Marián Ďurka</t>
  </si>
  <si>
    <t>skúška -Bratislava
25.10.2008</t>
  </si>
  <si>
    <t>Jozef Samčík</t>
  </si>
  <si>
    <t>Zuzana  Krištofičová</t>
  </si>
  <si>
    <t>Weimer.stav</t>
  </si>
  <si>
    <t>Hessy / sučka</t>
  </si>
  <si>
    <t>Deny / pes</t>
  </si>
  <si>
    <t xml:space="preserve">Parson r. </t>
  </si>
  <si>
    <t>Hana Hertlová</t>
  </si>
  <si>
    <t>M SR OB , Malý Lapáš
19.-20.9.2009</t>
  </si>
  <si>
    <t>skúška Skalica
26.5.2012</t>
  </si>
  <si>
    <t>Ludevít Krampe</t>
  </si>
  <si>
    <t>Lenka Mauricová</t>
  </si>
  <si>
    <t>Donka / sučka</t>
  </si>
  <si>
    <t>Zdenka Mauricová</t>
  </si>
  <si>
    <t>Caitly / sučka</t>
  </si>
  <si>
    <t>Poradie</t>
  </si>
  <si>
    <t>Anežka Verešová</t>
  </si>
  <si>
    <t>Heliosa / sučka</t>
  </si>
  <si>
    <t>sheltia</t>
  </si>
  <si>
    <t>Leopard / pes</t>
  </si>
  <si>
    <t>veľký bradáč</t>
  </si>
  <si>
    <t>Martina Kubeková</t>
  </si>
  <si>
    <t>Ruby / sučka</t>
  </si>
  <si>
    <t>foxteriér</t>
  </si>
  <si>
    <t>diskvalifikácia</t>
  </si>
  <si>
    <t>Zuzana Orechovská</t>
  </si>
  <si>
    <t>Goody / pes</t>
  </si>
  <si>
    <t>austr.ovč.</t>
  </si>
  <si>
    <t>Alexis / sučka</t>
  </si>
  <si>
    <t>BO-Tervuer.</t>
  </si>
  <si>
    <t>Katka Klenovičová</t>
  </si>
  <si>
    <t>Daladier / pes</t>
  </si>
  <si>
    <t>hol.ovčiak</t>
  </si>
  <si>
    <t>bradáč malý</t>
  </si>
  <si>
    <t>Martina Pristachová</t>
  </si>
  <si>
    <t>Jeni / sučka</t>
  </si>
  <si>
    <t>Alexandra Božinovská</t>
  </si>
  <si>
    <t>Dastina / sučka</t>
  </si>
  <si>
    <t xml:space="preserve">nenastúpila </t>
  </si>
  <si>
    <t>Petra Ovečková</t>
  </si>
  <si>
    <t>Lovely / sučka</t>
  </si>
  <si>
    <t>labrador</t>
  </si>
  <si>
    <t>Dagmar Hajdeckerová</t>
  </si>
  <si>
    <t>Eshli / sučka</t>
  </si>
  <si>
    <t>kokršpaniel</t>
  </si>
  <si>
    <t>Mariám Ďurka</t>
  </si>
  <si>
    <t>Goodie / pes</t>
  </si>
  <si>
    <t>Petra Horňáková</t>
  </si>
  <si>
    <t>Cinnaber/ sučka</t>
  </si>
  <si>
    <t>kolia krátkosrs.</t>
  </si>
  <si>
    <t>Daniela Poláková</t>
  </si>
  <si>
    <t xml:space="preserve">Tasha / sučka </t>
  </si>
  <si>
    <t>bradáč veľký</t>
  </si>
  <si>
    <t>Iveta Kvitkovoičová</t>
  </si>
  <si>
    <t>Beryll / sučka</t>
  </si>
  <si>
    <t>Ivan Béreš</t>
  </si>
  <si>
    <t>Ace / pes</t>
  </si>
  <si>
    <t>Magdaléna Darowska</t>
  </si>
  <si>
    <t>Agnieszka Pierga</t>
  </si>
  <si>
    <t>Youn / sučka</t>
  </si>
  <si>
    <t>Omega / sučka</t>
  </si>
  <si>
    <t>Atrey / pes</t>
  </si>
  <si>
    <t>Paterdalle ter.</t>
  </si>
  <si>
    <t>Martina Majerčáková</t>
  </si>
  <si>
    <t>Brittany / sučka</t>
  </si>
  <si>
    <t>Heartbreaker / pes</t>
  </si>
  <si>
    <t>Jaroslav Letošník</t>
  </si>
  <si>
    <t>Akim</t>
  </si>
  <si>
    <t>Denysa Dunayová</t>
  </si>
  <si>
    <t>cane corso</t>
  </si>
  <si>
    <t>Alexandra Božinová</t>
  </si>
  <si>
    <t>Dasty / sučka</t>
  </si>
  <si>
    <t>Edita Vrbiaková</t>
  </si>
  <si>
    <t>Honey / sučka</t>
  </si>
  <si>
    <t>Zuzana Šmotková</t>
  </si>
  <si>
    <t>Cir / pes</t>
  </si>
  <si>
    <t>Mina / sučka</t>
  </si>
  <si>
    <t>preteky so zadaním skúšky
 "Pohár Podlesku"
20.11.2010 Podlesok (KE)</t>
  </si>
  <si>
    <t>Joanna Hewelt</t>
  </si>
  <si>
    <t>Lord / pes</t>
  </si>
  <si>
    <t>Erdel</t>
  </si>
  <si>
    <t xml:space="preserve">Stewardi: </t>
  </si>
  <si>
    <t>Rozhodcovia:</t>
  </si>
  <si>
    <t>Majstrovstvá SR 
preteky so zadaním skúšky
11.9.2010, Košice-Barca</t>
  </si>
  <si>
    <t>Peter Čuntala</t>
  </si>
  <si>
    <t>Leah / sučka</t>
  </si>
  <si>
    <t>V.Sobolová</t>
  </si>
  <si>
    <t>Veronika Sololová</t>
  </si>
  <si>
    <t>Ladislav Odstrčil</t>
  </si>
  <si>
    <t>Liliam / sučka</t>
  </si>
  <si>
    <t>Wesy Ja-HE/sučka</t>
  </si>
  <si>
    <t>Milana Stupková (CZ)</t>
  </si>
  <si>
    <t xml:space="preserve">Yaga / sučka </t>
  </si>
  <si>
    <t>BO-maliois</t>
  </si>
  <si>
    <t>Lenka Šulíková (CZ)</t>
  </si>
  <si>
    <t>Blossom / pes</t>
  </si>
  <si>
    <t>Michal Palovič</t>
  </si>
  <si>
    <t>Benny / pes</t>
  </si>
  <si>
    <t>malý bradáč</t>
  </si>
  <si>
    <t xml:space="preserve">Rebeca / sučka </t>
  </si>
  <si>
    <t>Kristýna Vojkovská (CZ)</t>
  </si>
  <si>
    <t>Lia / sučka</t>
  </si>
  <si>
    <t>1. pretel Ligy so zadaním skúšky
1.5.2011, Malý Lapáš</t>
  </si>
  <si>
    <t>2. pretek Ligy so zadaním skúšky
18.6.2011, Turčianske Teplice</t>
  </si>
  <si>
    <t>Poradie v Lige OB 2011</t>
  </si>
  <si>
    <t>Body za všetky preteky Ligy 2011</t>
  </si>
  <si>
    <t>G. Bubáková</t>
  </si>
  <si>
    <t>Pretek so zadaním skúšky
29.10.2011, Podlesok (Košice)</t>
  </si>
  <si>
    <t>M.Majerčáková</t>
  </si>
  <si>
    <t>Auróra / sučka</t>
  </si>
  <si>
    <t>Viliam Šimko</t>
  </si>
  <si>
    <t>Chelsea / sučka</t>
  </si>
  <si>
    <t>maďarská vižla</t>
  </si>
  <si>
    <t>Uherčíková</t>
  </si>
  <si>
    <t>Krampe</t>
  </si>
  <si>
    <t>Ďurčanská</t>
  </si>
  <si>
    <t>Tamáši</t>
  </si>
  <si>
    <t>Tkáčová</t>
  </si>
  <si>
    <t>Tóthová</t>
  </si>
  <si>
    <t>Sobolová</t>
  </si>
  <si>
    <t>Janovová</t>
  </si>
  <si>
    <t>Olearčin</t>
  </si>
  <si>
    <t>Bubáková</t>
  </si>
  <si>
    <t>Durčanská</t>
  </si>
  <si>
    <t>Zoe / sučka</t>
  </si>
  <si>
    <t>Hudáková</t>
  </si>
  <si>
    <t>Ostatné ocenenia pretekov M SR v Obedience</t>
  </si>
  <si>
    <t>Výsledky skúšok Obedience v roku 2008</t>
  </si>
  <si>
    <t>Výsledky skúšok Obedience v roku 2009</t>
  </si>
  <si>
    <t>Výsledky skúšok Obedience v roku 2010</t>
  </si>
  <si>
    <t>Výsledky Ligy Obedience v roku 2011</t>
  </si>
  <si>
    <t>Výsledky Ligy Obedience v roku 2012</t>
  </si>
  <si>
    <t>Priebežné výsledky Ligy Obedience 2013</t>
  </si>
  <si>
    <t>1. pretek - Duna Cup
Veľká Paka
16.3.2013</t>
  </si>
  <si>
    <t>2. pretek
Turňa n/Bodvou, 25.5.2013</t>
  </si>
  <si>
    <t>3. pretek
Mošovce
29.6.2013</t>
  </si>
  <si>
    <t>4. pretek - CACIOB
M SR OB, Malý Lapáš
7.9.2013</t>
  </si>
  <si>
    <t>Ďurčanská Karin</t>
  </si>
  <si>
    <t>Dragonflame´s</t>
  </si>
  <si>
    <t>suka</t>
  </si>
  <si>
    <t>NSDT</t>
  </si>
  <si>
    <t>1.</t>
  </si>
  <si>
    <t>Pandulová Michaela</t>
  </si>
  <si>
    <t>Brit</t>
  </si>
  <si>
    <t>pes</t>
  </si>
  <si>
    <t>2.</t>
  </si>
  <si>
    <t>Kajanová Lenka</t>
  </si>
  <si>
    <t>Brea</t>
  </si>
  <si>
    <t>3.</t>
  </si>
  <si>
    <t>Tribulová Lucia</t>
  </si>
  <si>
    <t>Bady</t>
  </si>
  <si>
    <t>4.</t>
  </si>
  <si>
    <t>Kamodyová Marcela</t>
  </si>
  <si>
    <t>Chicco</t>
  </si>
  <si>
    <t>Border Collie</t>
  </si>
  <si>
    <t>5.</t>
  </si>
  <si>
    <t>Bollová Lucia</t>
  </si>
  <si>
    <t>Luna</t>
  </si>
  <si>
    <t>6.</t>
  </si>
  <si>
    <t>Janovová Katarína</t>
  </si>
  <si>
    <t>Adel</t>
  </si>
  <si>
    <t>7.</t>
  </si>
  <si>
    <t>Mikitová Viktória</t>
  </si>
  <si>
    <t>Hugy</t>
  </si>
  <si>
    <t>Weimar.s.</t>
  </si>
  <si>
    <t>8.</t>
  </si>
  <si>
    <t>Ovečková Petra</t>
  </si>
  <si>
    <t>Bilbo</t>
  </si>
  <si>
    <t>Hol.ovčiak</t>
  </si>
  <si>
    <t>9.</t>
  </si>
  <si>
    <t>Lešundák Daniel</t>
  </si>
  <si>
    <t>Cinderella</t>
  </si>
  <si>
    <t>10.</t>
  </si>
  <si>
    <t>Baloghová Barbara</t>
  </si>
  <si>
    <t>Angelina</t>
  </si>
  <si>
    <t>Kráľ.pudel</t>
  </si>
  <si>
    <t>Mičjaňová Lívia</t>
  </si>
  <si>
    <t>Jemen</t>
  </si>
  <si>
    <t>Olearčin Jozef</t>
  </si>
  <si>
    <t xml:space="preserve">Kris </t>
  </si>
  <si>
    <t>nenastupil</t>
  </si>
  <si>
    <t>Martinkovič Marián</t>
  </si>
  <si>
    <t>Zelenayová Eva</t>
  </si>
  <si>
    <t>Thunder</t>
  </si>
  <si>
    <t>Austr.ovčiak</t>
  </si>
  <si>
    <t>Lišiak Peter</t>
  </si>
  <si>
    <t>Monty</t>
  </si>
  <si>
    <t>Macháčková Zdena(ČR)</t>
  </si>
  <si>
    <t>Arwin</t>
  </si>
  <si>
    <t>Martinková Karin</t>
  </si>
  <si>
    <t>Marley</t>
  </si>
  <si>
    <t>Petrovičová Ema</t>
  </si>
  <si>
    <t>Island</t>
  </si>
  <si>
    <t>Ševčovičová Jana</t>
  </si>
  <si>
    <t xml:space="preserve">Fiona </t>
  </si>
  <si>
    <t>Fazekašová Denisa</t>
  </si>
  <si>
    <t xml:space="preserve">Aileen </t>
  </si>
  <si>
    <t>Gajdošechová Alica</t>
  </si>
  <si>
    <t>Oriana</t>
  </si>
  <si>
    <t>Kováčiková Katarína</t>
  </si>
  <si>
    <t>Eddie</t>
  </si>
  <si>
    <t>Pardon RT</t>
  </si>
  <si>
    <t>Struhárová Soňa</t>
  </si>
  <si>
    <t xml:space="preserve">Kenny </t>
  </si>
  <si>
    <t>Paulovič Miroslav</t>
  </si>
  <si>
    <t>Vagabund</t>
  </si>
  <si>
    <t>BO-Malinois</t>
  </si>
  <si>
    <t>Aisha</t>
  </si>
  <si>
    <t>Vaněková Ivana</t>
  </si>
  <si>
    <t xml:space="preserve">Arkan </t>
  </si>
  <si>
    <t>Lacikova Jana</t>
  </si>
  <si>
    <t>Loty</t>
  </si>
  <si>
    <t xml:space="preserve">Iris </t>
  </si>
  <si>
    <t>Chessie</t>
  </si>
  <si>
    <t>Murgašová Alena</t>
  </si>
  <si>
    <t>Benett</t>
  </si>
  <si>
    <t>Tóthová Dana</t>
  </si>
  <si>
    <t xml:space="preserve">Wesy </t>
  </si>
  <si>
    <t>Výsledky 
(3 najlepšie hodnotenia)</t>
  </si>
  <si>
    <t>Celkové poradie
Ligy 2013</t>
  </si>
  <si>
    <t>diskval.</t>
  </si>
  <si>
    <t>Čierňavová Zuzana</t>
  </si>
  <si>
    <t>Alan</t>
  </si>
  <si>
    <t xml:space="preserve">Pistová Veronika </t>
  </si>
  <si>
    <t xml:space="preserve">Image </t>
  </si>
  <si>
    <t>str. bradáč</t>
  </si>
  <si>
    <t>bez mena</t>
  </si>
  <si>
    <t>11.</t>
  </si>
  <si>
    <t>Amante</t>
  </si>
  <si>
    <t>Avahi</t>
  </si>
  <si>
    <t>Kamila Buryn (PL)</t>
  </si>
  <si>
    <t>Akiline</t>
  </si>
  <si>
    <t>Avar</t>
  </si>
  <si>
    <t>Patterdal</t>
  </si>
  <si>
    <t>Agnieszka Leczczńska (PL)</t>
  </si>
  <si>
    <t>Gandi</t>
  </si>
  <si>
    <t>BOM</t>
  </si>
  <si>
    <t>Agnieszka Źabińska</t>
  </si>
  <si>
    <t>Milky Way</t>
  </si>
  <si>
    <t>Kristýna Vojkovská  (CZ)</t>
  </si>
  <si>
    <t>Lia</t>
  </si>
  <si>
    <t>Daffy</t>
  </si>
  <si>
    <t xml:space="preserve">suka </t>
  </si>
  <si>
    <t>Lucia Gabrielová (CZ)</t>
  </si>
  <si>
    <t>Joy</t>
  </si>
  <si>
    <t>Sylvia Szugzda (PL)</t>
  </si>
  <si>
    <t>ICE Ismena</t>
  </si>
  <si>
    <t>švajč.ovč</t>
  </si>
  <si>
    <t>odst</t>
  </si>
  <si>
    <t>Aktualizácia, 7.9.2013</t>
  </si>
  <si>
    <t xml:space="preserve">Výsledky Ligy Obedience 2014 </t>
  </si>
  <si>
    <t>2. pretek
Veľká Paka
22.3.2014</t>
  </si>
  <si>
    <t>3. pretek
17.5.2014
Paňovce</t>
  </si>
  <si>
    <t>4. pretek
28.6.2014
Blatnica</t>
  </si>
  <si>
    <t>5. pretek - CACIOB
M SR OB, Malý Lapáš
6.-7.9.2014</t>
  </si>
  <si>
    <t>Bodové hodnotenie v Lige 
(2 najlepšie výsledky + MSR) /*</t>
  </si>
  <si>
    <t>Poradie
 v Lige 2014</t>
  </si>
  <si>
    <t>poč.štartov</t>
  </si>
  <si>
    <t xml:space="preserve">OBZ </t>
  </si>
  <si>
    <t>Jozef Olearčin</t>
  </si>
  <si>
    <t>Kris Canislog</t>
  </si>
  <si>
    <t xml:space="preserve">Počet pretekárov: </t>
  </si>
  <si>
    <t>Alena Čierna</t>
  </si>
  <si>
    <t>Bree Aramis.farma</t>
  </si>
  <si>
    <t>Počet štartov:</t>
  </si>
  <si>
    <t>Marcela Kamodyová</t>
  </si>
  <si>
    <t>Chicco Chips Hafkins</t>
  </si>
  <si>
    <t>Anna Musilová (CZ)</t>
  </si>
  <si>
    <t xml:space="preserve">Aroma Chilli Redrob F. </t>
  </si>
  <si>
    <t>Zastúpenie plemien:</t>
  </si>
  <si>
    <t>Simona Neckářová (CZ)</t>
  </si>
  <si>
    <t>Katalin Bleicher (HU)</t>
  </si>
  <si>
    <t>Remington</t>
  </si>
  <si>
    <t>Monika Polťáková</t>
  </si>
  <si>
    <t>Gora</t>
  </si>
  <si>
    <t>suka0</t>
  </si>
  <si>
    <t>mix</t>
  </si>
  <si>
    <t>Ľudmila Koszturová</t>
  </si>
  <si>
    <t>Gaston</t>
  </si>
  <si>
    <t>x</t>
  </si>
  <si>
    <t>**</t>
  </si>
  <si>
    <t>Katarína Hýllová</t>
  </si>
  <si>
    <t>Zoja</t>
  </si>
  <si>
    <t>Lucia Tribulová</t>
  </si>
  <si>
    <t xml:space="preserve">Airedale t. </t>
  </si>
  <si>
    <t xml:space="preserve">Jana Mazáková </t>
  </si>
  <si>
    <t>Nokia</t>
  </si>
  <si>
    <t>kolia</t>
  </si>
  <si>
    <t>Lucia Homolová</t>
  </si>
  <si>
    <t>Artus Ambassador SK</t>
  </si>
  <si>
    <t>Michaela Lacíková</t>
  </si>
  <si>
    <t>Cinnaberry´s The Big P.</t>
  </si>
  <si>
    <t>Věra Wohlrathová</t>
  </si>
  <si>
    <t>Engel Bri-Col</t>
  </si>
  <si>
    <t>hovawart</t>
  </si>
  <si>
    <t>Jana Račkayová</t>
  </si>
  <si>
    <t>Jacky z Delvoja</t>
  </si>
  <si>
    <t>BOT</t>
  </si>
  <si>
    <t>Ivana Dorincová</t>
  </si>
  <si>
    <t>Hajdi des Plateaus</t>
  </si>
  <si>
    <t xml:space="preserve">Adel </t>
  </si>
  <si>
    <t>bradáč</t>
  </si>
  <si>
    <t>Cassie</t>
  </si>
  <si>
    <t>briard</t>
  </si>
  <si>
    <t>Veronika Pistová</t>
  </si>
  <si>
    <t>Image z Kostířských h.</t>
  </si>
  <si>
    <t>ČSV</t>
  </si>
  <si>
    <t>Monika Sláviková</t>
  </si>
  <si>
    <t>One Wish Moravia</t>
  </si>
  <si>
    <t>Michaela Ostrožlíková</t>
  </si>
  <si>
    <t>N.J.</t>
  </si>
  <si>
    <t>weimar.st.</t>
  </si>
  <si>
    <t xml:space="preserve">Patrícia Budzová </t>
  </si>
  <si>
    <t>Džejky</t>
  </si>
  <si>
    <t>Beauceron</t>
  </si>
  <si>
    <t>Miriam Petáková</t>
  </si>
  <si>
    <t>Arya Meadow Dew</t>
  </si>
  <si>
    <t>šeltia</t>
  </si>
  <si>
    <t>Dana Bačová</t>
  </si>
  <si>
    <t>Ben</t>
  </si>
  <si>
    <t>Frederik Janočko</t>
  </si>
  <si>
    <t>Chor z Lintichu</t>
  </si>
  <si>
    <t>Zuzana Vdovjaková</t>
  </si>
  <si>
    <t xml:space="preserve">Evening Star </t>
  </si>
  <si>
    <t>disk</t>
  </si>
  <si>
    <t>nehodn.</t>
  </si>
  <si>
    <t xml:space="preserve">Karin Ďurčanská </t>
  </si>
  <si>
    <t>Dragonflame´s Spread</t>
  </si>
  <si>
    <t>Michaela Pandulová</t>
  </si>
  <si>
    <t>Zuzana Čierňavová</t>
  </si>
  <si>
    <t>Alan Chironelis</t>
  </si>
  <si>
    <t>Ádam Gróf (HU)</t>
  </si>
  <si>
    <t>Alina</t>
  </si>
  <si>
    <t>Júlia Bukovinská (SK)</t>
  </si>
  <si>
    <t>Kairos</t>
  </si>
  <si>
    <t>Krisztián Gróf (HU)</t>
  </si>
  <si>
    <t>Gentil Garde</t>
  </si>
  <si>
    <t>Monika Krella (PL)</t>
  </si>
  <si>
    <t xml:space="preserve">Chica </t>
  </si>
  <si>
    <t>Andrea Farkas (HU)</t>
  </si>
  <si>
    <t xml:space="preserve">Pusztai Pandur </t>
  </si>
  <si>
    <t>Lenka Kajanová</t>
  </si>
  <si>
    <t>Sheimi</t>
  </si>
  <si>
    <t>Beata Šumichrastová</t>
  </si>
  <si>
    <t>Lola</t>
  </si>
  <si>
    <t>Miroslav Paulovič</t>
  </si>
  <si>
    <t>Vagabund z Polytanu</t>
  </si>
  <si>
    <t>BO malinois</t>
  </si>
  <si>
    <t>Arkan Bambabibi</t>
  </si>
  <si>
    <t>Ema Petrovičová</t>
  </si>
  <si>
    <t>Island Kráľovská stráž</t>
  </si>
  <si>
    <t>Aisha Labakan</t>
  </si>
  <si>
    <t>austr.ovčiak</t>
  </si>
  <si>
    <t>Fiona Elmar Slovakia</t>
  </si>
  <si>
    <t>Aileen Ferenčík</t>
  </si>
  <si>
    <t>Benett Almur Royal</t>
  </si>
  <si>
    <t xml:space="preserve">diskval. </t>
  </si>
  <si>
    <t xml:space="preserve">Avahi </t>
  </si>
  <si>
    <t>Joanna Hewelt (PL)</t>
  </si>
  <si>
    <t>Tending Tough</t>
  </si>
  <si>
    <t>Karla Dostálová (CZ)</t>
  </si>
  <si>
    <t>Darwin z Lodice</t>
  </si>
  <si>
    <t>austr. Kelpia</t>
  </si>
  <si>
    <t>Klaudia Szymanska (PL)</t>
  </si>
  <si>
    <t>Tanmark´s Cappucino</t>
  </si>
  <si>
    <t>Agáta Klecka (PL)</t>
  </si>
  <si>
    <t>Jumanji Terwipon</t>
  </si>
  <si>
    <t>Bea Bán (HU)</t>
  </si>
  <si>
    <t>Majdán Nyergi</t>
  </si>
  <si>
    <t>Easter Blue Sky</t>
  </si>
  <si>
    <t>Alica Gajdošechová</t>
  </si>
  <si>
    <t xml:space="preserve">Oriana Blue </t>
  </si>
  <si>
    <t>Chessie Labakan</t>
  </si>
  <si>
    <t>Avar Csoka´s</t>
  </si>
  <si>
    <t>Patterdale</t>
  </si>
  <si>
    <t>Wesy JA-HE</t>
  </si>
  <si>
    <t>Iris</t>
  </si>
  <si>
    <t>Never Never Land Va</t>
  </si>
  <si>
    <t>Impish Dobby</t>
  </si>
  <si>
    <t>Béla Urzsó (HU)</t>
  </si>
  <si>
    <t>Deep</t>
  </si>
  <si>
    <t xml:space="preserve">Jedrzej Kalinowski (PL) </t>
  </si>
  <si>
    <t xml:space="preserve">Nasty </t>
  </si>
  <si>
    <t xml:space="preserve">Poznámky: </t>
  </si>
  <si>
    <t xml:space="preserve">Maximálne možný získaný súčet bodov z dvoch najlepších pretekov + MSR OB započítaných do celkového hodnotenia Ligy je: </t>
  </si>
  <si>
    <t>OBZ: 810 bodov</t>
  </si>
  <si>
    <t>OB1: 840 bodov</t>
  </si>
  <si>
    <t>OB2 a OB3: 960 bodov</t>
  </si>
  <si>
    <t>/* Podľa pravidiel stanovených pre Ligu v roku 2014 sa do celkového hodnotenia zarátavajú max. 2 najlepšie preteky sezóny + Majstrovstvá SR v septembri 2014, ktoré sú povinné</t>
  </si>
  <si>
    <t>/** dvojice nehodnotené v lige, nakoľko nesplnili podmienku ligy - účasť na MSR OB)</t>
  </si>
  <si>
    <t>Výsledky Ligy Obedience 2015</t>
  </si>
  <si>
    <t>1. pretek - Hrabušice
11.10.2014</t>
  </si>
  <si>
    <t>2. pretek
Nitra 28.2.-1.3.2015</t>
  </si>
  <si>
    <t>NOVÉ
3. pretek 25.4.2015 Trenčín</t>
  </si>
  <si>
    <t>4. pretek
16.5.2015
Košice</t>
  </si>
  <si>
    <t>5. pretek
27.6.2015
Blatnica</t>
  </si>
  <si>
    <t>6. pretek - CACIOB
M SR OB, Malý Lapáš
5.-6.9.2015</t>
  </si>
  <si>
    <t>Bodové hodnotenie v Lige 
(2 najlepšie výsledky + MSR)</t>
  </si>
  <si>
    <t xml:space="preserve">Priebežné poradie v Lige 2015 po piatom kole </t>
  </si>
  <si>
    <t>body</t>
  </si>
  <si>
    <t>poradie</t>
  </si>
  <si>
    <t>Marián Lukáč</t>
  </si>
  <si>
    <t>Jantar Kráľovská stráž</t>
  </si>
  <si>
    <t>sk</t>
  </si>
  <si>
    <t>Lucia Hudáková</t>
  </si>
  <si>
    <t>Grey</t>
  </si>
  <si>
    <t>Zoro</t>
  </si>
  <si>
    <t>Amigo de Fox Redrob Fenix</t>
  </si>
  <si>
    <t>cz</t>
  </si>
  <si>
    <t>Dominika Bevelaquová</t>
  </si>
  <si>
    <t>Airine z Pouchova</t>
  </si>
  <si>
    <t>chodský pes</t>
  </si>
  <si>
    <t>Brunó</t>
  </si>
  <si>
    <t>hu</t>
  </si>
  <si>
    <t>Katarína Kuľhová</t>
  </si>
  <si>
    <t>Ulka Tur-Lad</t>
  </si>
  <si>
    <t>Nero from Balihara Ranch</t>
  </si>
  <si>
    <t>Entlebuš.SP</t>
  </si>
  <si>
    <t>Texie</t>
  </si>
  <si>
    <t>Anna Mazáková</t>
  </si>
  <si>
    <t>Paysee</t>
  </si>
  <si>
    <t xml:space="preserve">Gabriela Hockicková </t>
  </si>
  <si>
    <t>Menelluine Indigo</t>
  </si>
  <si>
    <t>kratk.kolia</t>
  </si>
  <si>
    <t>Agnesa Cachovanová</t>
  </si>
  <si>
    <t>Tommy</t>
  </si>
  <si>
    <t>Monika Krajčírová</t>
  </si>
  <si>
    <t>Desert Rose Kogito Easter</t>
  </si>
  <si>
    <t>Denisa Pecníková</t>
  </si>
  <si>
    <t>Jessy</t>
  </si>
  <si>
    <t>Yorkshir.ter.</t>
  </si>
  <si>
    <t>Peter Šimek</t>
  </si>
  <si>
    <t>Yndra z Polytanu</t>
  </si>
  <si>
    <t>Ivana Dorničová</t>
  </si>
  <si>
    <t xml:space="preserve">Gora </t>
  </si>
  <si>
    <t>Alexandra Vavrová</t>
  </si>
  <si>
    <t>Jazz Dancer Lubinov Slov.</t>
  </si>
  <si>
    <t>Ľubica Stanovčáková</t>
  </si>
  <si>
    <t>Ouake Brown Asocjacia</t>
  </si>
  <si>
    <t>austr.kelpia</t>
  </si>
  <si>
    <t>Thornapple Cowgirl Shine</t>
  </si>
  <si>
    <t xml:space="preserve">Eva Vdovjaková </t>
  </si>
  <si>
    <t>Evening Star Amazing Love</t>
  </si>
  <si>
    <t>Lívia Baleková</t>
  </si>
  <si>
    <t>Kity</t>
  </si>
  <si>
    <t>sibirsky husky</t>
  </si>
  <si>
    <t>Embers in the Breeze</t>
  </si>
  <si>
    <t>Exenata MIRACLE WORKER</t>
  </si>
  <si>
    <t xml:space="preserve">pes </t>
  </si>
  <si>
    <t>pl</t>
  </si>
  <si>
    <t>Jana Mazáková</t>
  </si>
  <si>
    <t>Hajda Killing Machine</t>
  </si>
  <si>
    <t>Júlia Bukovinská</t>
  </si>
  <si>
    <t>Apologee Free Redrob Fenix</t>
  </si>
  <si>
    <t>Miroslav Pavlovič</t>
  </si>
  <si>
    <t>Simaro Inspiration</t>
  </si>
  <si>
    <t>Gapcio</t>
  </si>
  <si>
    <t>Viva la Tia Face the Future</t>
  </si>
  <si>
    <t xml:space="preserve">Idea Dea Czech Rea </t>
  </si>
  <si>
    <t>Bernský s.p.</t>
  </si>
  <si>
    <t>Megi</t>
  </si>
  <si>
    <t>Oriana Blue Fatranský sen</t>
  </si>
  <si>
    <t>AKILine M´DEVI</t>
  </si>
  <si>
    <t>Roogress Red Team Tempo</t>
  </si>
  <si>
    <t>Avahi Mirus Lumen</t>
  </si>
  <si>
    <t>5.9.2015</t>
  </si>
  <si>
    <t>Podľa pravidiel stanovených pre Ligu v roku 2015 sa do celkového hodnotenia zarátavajú max. 2 najlepšie preteky sezóny + Majstrovstvá SR v septembri 2015, ktoré sú povinné</t>
  </si>
  <si>
    <t>Dvojice, ktoré sa Majstrovstiev ZŠK SR nezúčastnili, nie sú v Lige umiestnené</t>
  </si>
  <si>
    <t>Výsledky Ligy Obedience 2016 - final</t>
  </si>
  <si>
    <t>1. preteky - Hrabušice
21.11.2015</t>
  </si>
  <si>
    <t>2. preteky
Nitra 
2.-3.4.2016</t>
  </si>
  <si>
    <t>3. preteky
21.5.2016
Košice</t>
  </si>
  <si>
    <t>4. preteky
18.6.2016
Vrícko</t>
  </si>
  <si>
    <t>5. pretek - CACIOB
M SR OB, Malý Lapáš
3.-4.9.2016</t>
  </si>
  <si>
    <t xml:space="preserve">Bodové hodnotenie v Lige - final </t>
  </si>
  <si>
    <t xml:space="preserve">Poradie v Lige 2016 - final </t>
  </si>
  <si>
    <t xml:space="preserve">Kesy </t>
  </si>
  <si>
    <t>Ivica Paulovičová(Strižinec)</t>
  </si>
  <si>
    <t>Hawkeye</t>
  </si>
  <si>
    <t>Zuzana Vdoviaková</t>
  </si>
  <si>
    <t>Jana Strasserová</t>
  </si>
  <si>
    <t>Hattie Hannah Zagato</t>
  </si>
  <si>
    <t>Lucia Tomovičová</t>
  </si>
  <si>
    <t>Rineke v.h.Oude Landras</t>
  </si>
  <si>
    <t>Denisa Řeháková (CZ)</t>
  </si>
  <si>
    <t>Cherry Derik</t>
  </si>
  <si>
    <t>Jiří Šimoňák (CZ)</t>
  </si>
  <si>
    <t>Agip Fly Redrob Fenix</t>
  </si>
  <si>
    <t>Pavla Chromčáková (CZ)</t>
  </si>
  <si>
    <t>Max</t>
  </si>
  <si>
    <t>Lucia Koníková</t>
  </si>
  <si>
    <t>Connie</t>
  </si>
  <si>
    <t>Ali Vilipo</t>
  </si>
  <si>
    <t>Barbora Dobrovodská</t>
  </si>
  <si>
    <t>Nutela</t>
  </si>
  <si>
    <t>Anna Liptáková</t>
  </si>
  <si>
    <t>Crazy Cristal Aramisova farma</t>
  </si>
  <si>
    <t>Leah Vongraf</t>
  </si>
  <si>
    <t>Barbara Baloghová</t>
  </si>
  <si>
    <t>Inina DE Alphaville Bohemia</t>
  </si>
  <si>
    <t>Montana Slezský Hrádek</t>
  </si>
  <si>
    <t>Jana Ryšavá</t>
  </si>
  <si>
    <t>Fenrir Ferenčík</t>
  </si>
  <si>
    <t>Lenka Vokálová</t>
  </si>
  <si>
    <t>Awesome pepper monpeja</t>
  </si>
  <si>
    <t>Artuš Ambassador Slovakia</t>
  </si>
  <si>
    <t>Natália Dindová</t>
  </si>
  <si>
    <t>Atomic Apple Czech Love</t>
  </si>
  <si>
    <t>Viera Lukáčová</t>
  </si>
  <si>
    <t>Valentina</t>
  </si>
  <si>
    <t xml:space="preserve"> mix</t>
  </si>
  <si>
    <t>Silvia Karásková</t>
  </si>
  <si>
    <t>Dak</t>
  </si>
  <si>
    <t>rotweiler</t>
  </si>
  <si>
    <t xml:space="preserve">Martin Čiljak </t>
  </si>
  <si>
    <t>Megy Bzenecká Lipka</t>
  </si>
  <si>
    <t>Jana Bačová</t>
  </si>
  <si>
    <t>Roxy Slezin Dvor</t>
  </si>
  <si>
    <t>Martina Pechová</t>
  </si>
  <si>
    <t>Theseus Caprina Dowina</t>
  </si>
  <si>
    <t>papillon</t>
  </si>
  <si>
    <t xml:space="preserve">Lil´House </t>
  </si>
  <si>
    <t>Heartbreaker Perla z Polabí</t>
  </si>
  <si>
    <t>BO- Terv</t>
  </si>
  <si>
    <t>Anna  Mazáková</t>
  </si>
  <si>
    <t>Dáša Lučivjanská</t>
  </si>
  <si>
    <t>Aristocratic Dingo Te Salutan</t>
  </si>
  <si>
    <t>Austr.kelpia</t>
  </si>
  <si>
    <t>Dominika Beveláguová</t>
  </si>
  <si>
    <t>Linda Lukáčová</t>
  </si>
  <si>
    <t>Lancaster Suin Neptun</t>
  </si>
  <si>
    <t>beagle</t>
  </si>
  <si>
    <t>Eniko Kozak (HU)</t>
  </si>
  <si>
    <t>Illusion Dream de L´Ame du Loup</t>
  </si>
  <si>
    <t>Jana Šellegová (Ryšavá)</t>
  </si>
  <si>
    <t>Entleb.s.p.</t>
  </si>
  <si>
    <t>Anna Marszycka (PL)</t>
  </si>
  <si>
    <t>Saphira Animagus</t>
  </si>
  <si>
    <t>Weimar.st.</t>
  </si>
  <si>
    <t>Agnesa Cachovanova (PL)</t>
  </si>
  <si>
    <t>Ildiko Matyok (HU)</t>
  </si>
  <si>
    <t xml:space="preserve">Guardian Angel </t>
  </si>
  <si>
    <t>str.pudel</t>
  </si>
  <si>
    <t>howavart</t>
  </si>
  <si>
    <t>Monika Kowalska (PL)</t>
  </si>
  <si>
    <t>Fruzia</t>
  </si>
  <si>
    <t>maltezsky</t>
  </si>
  <si>
    <t>Patrycja Sztukarewska (PL)</t>
  </si>
  <si>
    <t>Dream of Coleti</t>
  </si>
  <si>
    <t>Am.stafford</t>
  </si>
  <si>
    <t>Arelia Merli Redrob Fenix</t>
  </si>
  <si>
    <t>Magdalena Śliverska (PL)</t>
  </si>
  <si>
    <t>Lucy</t>
  </si>
  <si>
    <t>Urszula Charitonik (PL)</t>
  </si>
  <si>
    <t xml:space="preserve">Lintanoire Liquid Free </t>
  </si>
  <si>
    <t>Proper</t>
  </si>
  <si>
    <t>diskvalifikacia</t>
  </si>
  <si>
    <t>odstúpila</t>
  </si>
  <si>
    <t>Aroma Chilli Redrob Fenix</t>
  </si>
  <si>
    <t>Never Never Land Va Va Voom</t>
  </si>
  <si>
    <t>Falco</t>
  </si>
  <si>
    <t xml:space="preserve">nenastúpila pre chorobu psa </t>
  </si>
  <si>
    <t>19.6.2016</t>
  </si>
  <si>
    <t xml:space="preserve">Poznámky k vyhodnoteniu poradia: </t>
  </si>
  <si>
    <t>Podľa pravidiel stanovených pre Ligu v roku 2016 sa do celkového hodnotenia zarátavajú max. 2 najlepšie preteky sezóny + Majstrovstvá SR v septembri 2016, ktoré sú povinné</t>
  </si>
  <si>
    <t>;</t>
  </si>
  <si>
    <t>Dvojice, ktoré sa Majstrovstiev ZŠK SR nezúčastnili, nie sú v Lige vyhodnocované</t>
  </si>
  <si>
    <t>národnosť</t>
  </si>
  <si>
    <t>počet pretekárov</t>
  </si>
  <si>
    <t>Počet štartov</t>
  </si>
  <si>
    <t>trieda</t>
  </si>
  <si>
    <t>SK</t>
  </si>
  <si>
    <t>CZ</t>
  </si>
  <si>
    <t>PL</t>
  </si>
  <si>
    <t>HU</t>
  </si>
  <si>
    <t xml:space="preserve">spolu </t>
  </si>
  <si>
    <t>Majstrovstvá SR</t>
  </si>
  <si>
    <t>spolu</t>
  </si>
  <si>
    <t>psy</t>
  </si>
  <si>
    <t>suky</t>
  </si>
  <si>
    <t>Výsledky pretekov Obedience 2017</t>
  </si>
  <si>
    <t>Fae Dream of Magic Borders</t>
  </si>
  <si>
    <t>Jolie Jersey Starý Machnáč</t>
  </si>
  <si>
    <t>Indiana Slezský Hrádek</t>
  </si>
  <si>
    <t>Texa Policia Slovakia</t>
  </si>
  <si>
    <t>Tiffany Qwin Astronaut</t>
  </si>
  <si>
    <t>Creamy Nimzi Royal Fellow</t>
  </si>
  <si>
    <t>Harmanová Barbora</t>
  </si>
  <si>
    <t>sheltie</t>
  </si>
  <si>
    <t>Paulovičová Ivica</t>
  </si>
  <si>
    <t>Mazáková Anna</t>
  </si>
  <si>
    <t>Bard Dream Maronna</t>
  </si>
  <si>
    <t>americký kokršpaněl</t>
  </si>
  <si>
    <t>Koníková Lucia</t>
  </si>
  <si>
    <t>Arwen Sun for Drakonit</t>
  </si>
  <si>
    <t>Tkáčová Ingrid</t>
  </si>
  <si>
    <t>Chloe Charlotte Zagato</t>
  </si>
  <si>
    <t>Tomovičová Lucia</t>
  </si>
  <si>
    <t>Zimmné závody
RSDC, Pezinok
19.2.2017</t>
  </si>
  <si>
    <t>Jarné závody
RSDC, Pezinok
25.3.2017</t>
  </si>
  <si>
    <t>Jarné preteky, Košice  13.5.2017</t>
  </si>
  <si>
    <t>Halové preteky Hrabušice
11.11.2017</t>
  </si>
  <si>
    <t>Banarová Dagmar</t>
  </si>
  <si>
    <t>Cir od Vrzalky</t>
  </si>
  <si>
    <t>Šulková Zuzana</t>
  </si>
  <si>
    <t>Ares</t>
  </si>
  <si>
    <t>Roxy</t>
  </si>
  <si>
    <t>Rysy</t>
  </si>
  <si>
    <t>Kavuliaková Marcela</t>
  </si>
  <si>
    <t>Calamity Jane Via Bohemica</t>
  </si>
  <si>
    <t>Chrenková Daniela</t>
  </si>
  <si>
    <t>Anetka Danky dog</t>
  </si>
  <si>
    <t>Kesy</t>
  </si>
  <si>
    <t>Aiofé EyeEnergy</t>
  </si>
  <si>
    <t>Bordáčová Veronika</t>
  </si>
  <si>
    <t>Alien Five Akirdalu</t>
  </si>
  <si>
    <t>Pechová Martina</t>
  </si>
  <si>
    <t>Theseu Caprina Dowina</t>
  </si>
  <si>
    <t>Hutárová Laura</t>
  </si>
  <si>
    <t>Cookie</t>
  </si>
  <si>
    <t>peruánský naháč</t>
  </si>
  <si>
    <t>Mazáková Jana</t>
  </si>
  <si>
    <t>Sedláček Radim</t>
  </si>
  <si>
    <t>Alaia Black z Kovárny</t>
  </si>
  <si>
    <t>Aussie Atrey Srdcové eso</t>
  </si>
  <si>
    <t>Rozinka Svěží vítr</t>
  </si>
  <si>
    <t>Berry Bohemia Checko</t>
  </si>
  <si>
    <t>Molnárová Jana</t>
  </si>
  <si>
    <t>Fazekešová Denisa</t>
  </si>
  <si>
    <t>Strýčková Martina</t>
  </si>
  <si>
    <t>Keen</t>
  </si>
  <si>
    <t>Vymazalová Hana</t>
  </si>
  <si>
    <t>Niky z Huckelovy vily</t>
  </si>
  <si>
    <t>Cessy z Melechovské stráně</t>
  </si>
  <si>
    <t>Nuna Bohemia Gotika</t>
  </si>
  <si>
    <t>doberman</t>
  </si>
  <si>
    <t>N</t>
  </si>
  <si>
    <t>ININA de Alphaville Bohemia</t>
  </si>
  <si>
    <t>O</t>
  </si>
  <si>
    <t>Nelson</t>
  </si>
  <si>
    <t>Bosco</t>
  </si>
  <si>
    <t>Burro</t>
  </si>
  <si>
    <t>Dun Laoghaire Gloria Leones</t>
  </si>
  <si>
    <t>Wixtra Sun on Sunday</t>
  </si>
  <si>
    <t>Anthony Filipiak</t>
  </si>
  <si>
    <t>Filis z Weitovho lomu</t>
  </si>
  <si>
    <t>L´ Grace of Blue Grass Ranch</t>
  </si>
  <si>
    <t>Iris z Tichého údolí</t>
  </si>
  <si>
    <t>maďarská vyžla</t>
  </si>
  <si>
    <t>Letné preteky, Vrícko, 1.7.2017</t>
  </si>
  <si>
    <t>Kokarda klubu OB, Bratislava-SARDA 29.4.2017</t>
  </si>
  <si>
    <t>BENETT ALMUR ROYAL</t>
  </si>
  <si>
    <t>DREAM OF Corleti</t>
  </si>
  <si>
    <t>Kubko Kelador</t>
  </si>
  <si>
    <t>Lili</t>
  </si>
  <si>
    <t>Beast Boo Boo Rose Speedligt</t>
  </si>
  <si>
    <t>Maxi von Čaňa</t>
  </si>
  <si>
    <t>Díva</t>
  </si>
  <si>
    <t>Boni</t>
  </si>
  <si>
    <t>border collie</t>
  </si>
  <si>
    <t>Akiline M'DEVI</t>
  </si>
  <si>
    <t>Majstrovstvá SR BCCSK, Tomášov, 23.9.2017</t>
  </si>
  <si>
    <t>Z</t>
  </si>
  <si>
    <t>Obedience  preteky pri výstave psov - kvalifikácia na Majstrovstvá sveta 2017, Bratislava Incheba, 1.4.2017</t>
  </si>
  <si>
    <t>Xantera Ambassador Sun</t>
  </si>
  <si>
    <t>Tabuľka bodového hodnotenia</t>
  </si>
  <si>
    <t>256 - 320 bodov = Výborne</t>
  </si>
  <si>
    <t>224 - pod 256 bodov = Veľmi dobre</t>
  </si>
  <si>
    <t>192 - pod 224 bodov = Dobre</t>
  </si>
  <si>
    <t>∑</t>
  </si>
  <si>
    <t>Bodové hodnotenie za rok 2017</t>
  </si>
  <si>
    <t>L. Krampe</t>
  </si>
  <si>
    <t>I. Tkáčová, B. Baloghová</t>
  </si>
  <si>
    <t>L. Bollová</t>
  </si>
  <si>
    <t>L. Krampe (SK), G. Boros (HU)</t>
  </si>
  <si>
    <t xml:space="preserve">Pozn.: </t>
  </si>
  <si>
    <t>*/</t>
  </si>
  <si>
    <t>podmienky na postup do vyššej triedy splnené v predošlom roku</t>
  </si>
  <si>
    <t>Apogee Free Redrob Fenix</t>
  </si>
  <si>
    <t>Poláková Jana</t>
  </si>
  <si>
    <t>Strapcová Sabína</t>
  </si>
  <si>
    <t>Šellengová Jana</t>
  </si>
  <si>
    <t>Vallová Veronika</t>
  </si>
  <si>
    <t>Poturnayová Jana</t>
  </si>
  <si>
    <t>Pecníková Denisa</t>
  </si>
  <si>
    <t>Holcingerová Anna</t>
  </si>
  <si>
    <t>Dzugasová Lenka</t>
  </si>
  <si>
    <t xml:space="preserve">Holocsyová Jana </t>
  </si>
  <si>
    <t>Šulganová Edita</t>
  </si>
  <si>
    <t>Nováková (Veselá) Mariana</t>
  </si>
  <si>
    <t xml:space="preserve">Kuľhová Katarína </t>
  </si>
  <si>
    <t>I. Skalická (CZ)</t>
  </si>
  <si>
    <t>M. Wagenknechtová (CZ)</t>
  </si>
  <si>
    <t>P. Tamáši (SK), 
K. Ďurčanská (SK)</t>
  </si>
  <si>
    <t>P. Tamáši (SK)</t>
  </si>
  <si>
    <t>K. Ďurčanská (SK)</t>
  </si>
  <si>
    <t>Odstúpil pre zranenie psa</t>
  </si>
  <si>
    <t>Nenastúpil</t>
  </si>
  <si>
    <t xml:space="preserve">Diskvalifikácia </t>
  </si>
  <si>
    <t>Rozhodca</t>
  </si>
  <si>
    <t>Steward</t>
  </si>
  <si>
    <t>Lara /Ambra von der Hradischte</t>
  </si>
  <si>
    <t>Awsard Seychely</t>
  </si>
  <si>
    <t>Agnes Goldfinch</t>
  </si>
  <si>
    <t>Twister Deabei</t>
  </si>
  <si>
    <t>Cooper</t>
  </si>
  <si>
    <t>Rickon</t>
  </si>
  <si>
    <t>Montana Slezký Hrádek</t>
  </si>
  <si>
    <t>Dufte Diandra</t>
  </si>
  <si>
    <t>Illay Solar Valley</t>
  </si>
  <si>
    <t>Armani Moravian Pride</t>
  </si>
  <si>
    <t>Mars D´Artemis Rouge</t>
  </si>
  <si>
    <t>Piaff</t>
  </si>
  <si>
    <t>Zippo z Králické tiskárny</t>
  </si>
  <si>
    <t>Cola</t>
  </si>
  <si>
    <t>Heartbreaker Labakan Slovakia</t>
  </si>
  <si>
    <t>Aristocratic Dingo Te Salutant</t>
  </si>
  <si>
    <t>Sammi</t>
  </si>
  <si>
    <t>nemecký ovčiak</t>
  </si>
  <si>
    <t>Shell</t>
  </si>
  <si>
    <t>High Tension FANTASTIC DEVI</t>
  </si>
  <si>
    <t>Shepmate's CLEVER GIRL</t>
  </si>
  <si>
    <t>Myriad SLICK AS A WHISTLE</t>
  </si>
  <si>
    <t>Hexe Marshall Dogs FCI</t>
  </si>
  <si>
    <t xml:space="preserve">Sokol Juraj </t>
  </si>
  <si>
    <t xml:space="preserve">Janovová Katarína </t>
  </si>
  <si>
    <t xml:space="preserve">Fifiková Žaneta </t>
  </si>
  <si>
    <t xml:space="preserve">Podolcová Daniela </t>
  </si>
  <si>
    <t xml:space="preserve">Krišandová Zuzana </t>
  </si>
  <si>
    <t xml:space="preserve">Šubová Ingrida  </t>
  </si>
  <si>
    <t xml:space="preserve">Košičan Miroslav </t>
  </si>
  <si>
    <t>Dorincová Ivana</t>
  </si>
  <si>
    <t xml:space="preserve">Zlacká Katarína </t>
  </si>
  <si>
    <t xml:space="preserve">Hajdeckerová Dagmar </t>
  </si>
  <si>
    <t xml:space="preserve">Závacký Štefan </t>
  </si>
  <si>
    <t xml:space="preserve">Kacvinská Marta </t>
  </si>
  <si>
    <t xml:space="preserve">Bartoš Peter </t>
  </si>
  <si>
    <t xml:space="preserve">Čorba Andrej </t>
  </si>
  <si>
    <t xml:space="preserve">Lučivjanská Dáša </t>
  </si>
  <si>
    <t xml:space="preserve">Mazáková Anna </t>
  </si>
  <si>
    <t xml:space="preserve">Radvanská Lenka </t>
  </si>
  <si>
    <t xml:space="preserve">Baloghová Barbara </t>
  </si>
  <si>
    <t>V Reci, 14.11.2017</t>
  </si>
  <si>
    <t>Majstrovstvá SR - CACIOB
Malý Lapáš
2. - 3.9.2017</t>
  </si>
  <si>
    <t>L.Lukáčová, B.Baloghová, A.Musilová (CZ)</t>
  </si>
  <si>
    <t>D. Ružová, A.Musilová (CZ)</t>
  </si>
  <si>
    <t xml:space="preserve">V.Wohlrathová, I.Dorincová,  K.Szymanska (PL) </t>
  </si>
  <si>
    <t>P</t>
  </si>
  <si>
    <t>S</t>
  </si>
  <si>
    <t>malý munst.stavač</t>
  </si>
  <si>
    <t>malý hladkosrst.pinč</t>
  </si>
  <si>
    <t xml:space="preserve">bradáč stredný </t>
  </si>
  <si>
    <t>austrálsky ovčiak</t>
  </si>
  <si>
    <t>belgický ovčiak</t>
  </si>
  <si>
    <t>BO- Tervueren</t>
  </si>
  <si>
    <t>BO- Groenendael</t>
  </si>
  <si>
    <t>BO- Malinois</t>
  </si>
  <si>
    <t xml:space="preserve">BO- Malinois </t>
  </si>
  <si>
    <t xml:space="preserve">bradáč stredný  </t>
  </si>
  <si>
    <t>austrálska kelpie</t>
  </si>
  <si>
    <t>entlebušský sa.pes</t>
  </si>
  <si>
    <t>west highl.white terrier</t>
  </si>
  <si>
    <t>patterdale terier</t>
  </si>
  <si>
    <t>anglický kokršpaniel</t>
  </si>
  <si>
    <t>bernský durič</t>
  </si>
  <si>
    <t>yorkshirský teriér</t>
  </si>
  <si>
    <t>beauceron</t>
  </si>
  <si>
    <t>am.staff.terier</t>
  </si>
  <si>
    <t>stafford.bullterier</t>
  </si>
  <si>
    <t xml:space="preserve">    Pes</t>
  </si>
  <si>
    <t xml:space="preserve">    Sučka</t>
  </si>
  <si>
    <t>P 40 /S 55</t>
  </si>
  <si>
    <t xml:space="preserve">počet štartov v triedach: </t>
  </si>
  <si>
    <t xml:space="preserve">počet štartov spolu: </t>
  </si>
  <si>
    <t>Počet štartujúcich dvojíc</t>
  </si>
  <si>
    <t>Štatistika pretekov</t>
  </si>
  <si>
    <t>Nečasová Pavla (CZ)</t>
  </si>
  <si>
    <t>Gabrielová Lucie (CZ)</t>
  </si>
  <si>
    <t>Němečková Ivana (CZ)</t>
  </si>
  <si>
    <t>Skalická Iveta (CZ)</t>
  </si>
  <si>
    <t>Bajgarová Eva (CZ)</t>
  </si>
  <si>
    <t>Smigová Denisa (CZ)</t>
  </si>
  <si>
    <t>Šamánková Tamara (CZ)</t>
  </si>
  <si>
    <t>Zsuzsanna Dinnyés (HU)</t>
  </si>
  <si>
    <t>Emese Királyné Barkóczi (HU)</t>
  </si>
  <si>
    <t>Pásztor Renáta (HU)</t>
  </si>
  <si>
    <t>Ružová (Řeháková) Denisa (CZ)</t>
  </si>
  <si>
    <t>Vymazalová Hana (CZ)</t>
  </si>
  <si>
    <t>Pavel Marek (CZ)</t>
  </si>
  <si>
    <t>Kocsis Adrienn (HU)</t>
  </si>
  <si>
    <t>Tamás Boros (HU)</t>
  </si>
  <si>
    <t>Urgyán Krisztina (HU)</t>
  </si>
  <si>
    <t>Kállai Dóra (HU)</t>
  </si>
  <si>
    <t>Kinga Pater (PL)</t>
  </si>
  <si>
    <t>Mourine Zdunek (PL)</t>
  </si>
  <si>
    <t>Vágenknechtová Marie (CZ)</t>
  </si>
  <si>
    <t>Tomasikiewicz Magda (PL)</t>
  </si>
  <si>
    <t>Kozłowska Monika (PL)</t>
  </si>
  <si>
    <t>Szymanska Klaudia (PL)</t>
  </si>
  <si>
    <t>Butryn Anna (PL)</t>
  </si>
  <si>
    <t>Wojtacha Ewelina (PL)</t>
  </si>
  <si>
    <t>Barošová Kristýna (CZ)</t>
  </si>
  <si>
    <t>Kvasnicová Jarmila (CZ)</t>
  </si>
  <si>
    <t>Baroš Jan (CZ)</t>
  </si>
  <si>
    <t>Sztukarewska Patrycja (CZ)</t>
  </si>
  <si>
    <t>Bukovinská Júlia (CZ)</t>
  </si>
  <si>
    <t>Ružová Denisa (CZ)</t>
  </si>
  <si>
    <t>Buryn Kamila (PL)</t>
  </si>
  <si>
    <t xml:space="preserve">Počet zahraničných psovodov </t>
  </si>
  <si>
    <t>Česká republika</t>
  </si>
  <si>
    <t xml:space="preserve">Maďarsko </t>
  </si>
  <si>
    <t>Poľsko</t>
  </si>
  <si>
    <t>Zastúpenie jednotlivých plemien</t>
  </si>
  <si>
    <t>americký staff.teriér</t>
  </si>
  <si>
    <t>kokeršpaniel</t>
  </si>
  <si>
    <t>austrálska kelpia</t>
  </si>
  <si>
    <t xml:space="preserve">austrálsky ovčiak </t>
  </si>
  <si>
    <t>entlebušský salašnícky pes</t>
  </si>
  <si>
    <t>maďardská vyžla</t>
  </si>
  <si>
    <t>malý hladkosrstý pinč</t>
  </si>
  <si>
    <t>papilon</t>
  </si>
  <si>
    <t>peruánsky naháč</t>
  </si>
  <si>
    <t xml:space="preserve">nemecký ovčiak </t>
  </si>
  <si>
    <t>patterdale teriér</t>
  </si>
  <si>
    <t>west.hight white terier</t>
  </si>
  <si>
    <t>stafford bullterier</t>
  </si>
  <si>
    <t>Spolu psov</t>
  </si>
  <si>
    <t>G.Dobler (DE),                  J.Olearčin (SK)</t>
  </si>
  <si>
    <t>P. Scheyrer (AT),    K.Ďurčanská (SK),               P.Tamáši (SK)</t>
  </si>
  <si>
    <t>pudel</t>
  </si>
  <si>
    <t xml:space="preserve">chodský pes </t>
  </si>
  <si>
    <t>husky</t>
  </si>
  <si>
    <t xml:space="preserve">mix </t>
  </si>
  <si>
    <t xml:space="preserve">pozn. </t>
  </si>
  <si>
    <t>opakované štarty</t>
  </si>
  <si>
    <t>zahraničný</t>
  </si>
  <si>
    <t>všetci</t>
  </si>
  <si>
    <t>iba slovenskí</t>
  </si>
  <si>
    <t>zahraniční</t>
  </si>
  <si>
    <t>slovenskí</t>
  </si>
  <si>
    <t>Lacíková a strapcová prechádzali cez 2 triedy s jedným psom (spolu 42)</t>
  </si>
  <si>
    <t>zahr.</t>
  </si>
  <si>
    <t>slovenské</t>
  </si>
  <si>
    <t>Bukovinská a Buryn prechádzali do tried (56)</t>
  </si>
  <si>
    <t>Judit Szabó (HU)</t>
  </si>
  <si>
    <t>Agnieszka Nalepa (PL)</t>
  </si>
  <si>
    <t>Aleksandra Brzozowska(PL)</t>
  </si>
  <si>
    <t>Agnieszka Janarek (PL)</t>
  </si>
  <si>
    <t>Aleksandra Brzozowska (PL)</t>
  </si>
  <si>
    <t>Andrea Lerchová (CZ)</t>
  </si>
  <si>
    <t>Magdalena Storunko (PL)</t>
  </si>
  <si>
    <t>Júlia Bukovinská (CZ)</t>
  </si>
  <si>
    <t>zahr</t>
  </si>
  <si>
    <t>slov</t>
  </si>
  <si>
    <t>plemien</t>
  </si>
  <si>
    <t>slovenský</t>
  </si>
  <si>
    <t>plemená</t>
  </si>
  <si>
    <t>Spolu</t>
  </si>
  <si>
    <t xml:space="preserve">Zastúpenie jednotlivých </t>
  </si>
  <si>
    <t>Štatistika plemien</t>
  </si>
  <si>
    <t>Výsledky pretekov Obedience 2018</t>
  </si>
  <si>
    <t>Winter Cup RSDC
RSDC, Pezinok
27.1.2018</t>
  </si>
  <si>
    <t>Kvalifikačné preteky na Majstrovstvá sveta 2018, Incheba Bratislava, 18.2.2018</t>
  </si>
  <si>
    <t>Skúšky Obedience Lovely Dog + Grand Prix 2018
Banská Bystrica, 12.5.2018</t>
  </si>
  <si>
    <t>Jarné preteky Obedience so zadaním skúšky, 
Košice, 20.5.2018</t>
  </si>
  <si>
    <t>organizátor</t>
  </si>
  <si>
    <t>RSDC</t>
  </si>
  <si>
    <t>KK Obedience Slovakia</t>
  </si>
  <si>
    <t>KK Lovely Dog</t>
  </si>
  <si>
    <t>KK Anička</t>
  </si>
  <si>
    <t>KK Obedience Slovakia + KK Turčianske Teplice</t>
  </si>
  <si>
    <t>Letné preteky Obedience so zadaním skúšky,
Turčianske Teplice, 7.7.2018</t>
  </si>
  <si>
    <t xml:space="preserve">Ludevít Krampe, 
Martina Pechová </t>
  </si>
  <si>
    <t>Ingrid Ďurčanská</t>
  </si>
  <si>
    <t>Majstrovstvá ZŠK SR, CACIOB
Z POLYTANU SK, 
Malý Lapáš, 1.9.2018</t>
  </si>
  <si>
    <t xml:space="preserve">KK Obedience Slovakia </t>
  </si>
  <si>
    <t>Paxi</t>
  </si>
  <si>
    <t>Nico</t>
  </si>
  <si>
    <t>ANETKA Danky dog</t>
  </si>
  <si>
    <t>Jazz Dancer Lubinov Slovakia</t>
  </si>
  <si>
    <t>Indiana Slezský hrádek</t>
  </si>
  <si>
    <t>Texa Polícia Slovakia</t>
  </si>
  <si>
    <t>AUO</t>
  </si>
  <si>
    <t>Bessy Ferus vesper</t>
  </si>
  <si>
    <t>norfolk terier</t>
  </si>
  <si>
    <t>Joy of Life Labakan Slovakia</t>
  </si>
  <si>
    <t>Casper Saint Barbarons</t>
  </si>
  <si>
    <t>Chantal Fredina Agi</t>
  </si>
  <si>
    <t>Merci</t>
  </si>
  <si>
    <t>Frodo Anubis the Second</t>
  </si>
  <si>
    <t>Marco</t>
  </si>
  <si>
    <t>Flat coated retriver</t>
  </si>
  <si>
    <t>Edmund Dantes Beberon-Portos</t>
  </si>
  <si>
    <t>L'Grace of Blue Grass Ranch</t>
  </si>
  <si>
    <t>Filis z Weitovho lomu " Chelsea"</t>
  </si>
  <si>
    <t xml:space="preserve">Illay Solar Valley </t>
  </si>
  <si>
    <t>Yasi</t>
  </si>
  <si>
    <t>maď stavač</t>
  </si>
  <si>
    <t>angl. koker.</t>
  </si>
  <si>
    <t>ASLAN Barneko star of Highlands</t>
  </si>
  <si>
    <t>Boo</t>
  </si>
  <si>
    <t>Hervé du Dragon Noir</t>
  </si>
  <si>
    <t>Cirneco dell'Etna</t>
  </si>
  <si>
    <t>WHWT</t>
  </si>
  <si>
    <t>Bartolomeus Irisberg</t>
  </si>
  <si>
    <t>Frisco ISDS</t>
  </si>
  <si>
    <t>Briard</t>
  </si>
  <si>
    <t>Wessi ISDS</t>
  </si>
  <si>
    <t>THESEUS Caprina Dowina</t>
  </si>
  <si>
    <t>Mendy Ferenčík</t>
  </si>
  <si>
    <t>Positive Flow Jumping Hunters</t>
  </si>
  <si>
    <t>Cherry</t>
  </si>
  <si>
    <t>Bruno Banani Redfest</t>
  </si>
  <si>
    <t>Bessy</t>
  </si>
  <si>
    <t>Fairy Bella Royal Fellow</t>
  </si>
  <si>
    <t>Buryn Kamila  (PL)</t>
  </si>
  <si>
    <t>BE MY OWN BERDO True Story</t>
  </si>
  <si>
    <t xml:space="preserve">Holcingerová Anna </t>
  </si>
  <si>
    <t xml:space="preserve">Pechová Martina </t>
  </si>
  <si>
    <t>am.staff. terrier</t>
  </si>
  <si>
    <t>Activity Unit Zip Zap</t>
  </si>
  <si>
    <t>Kundrátová Eva</t>
  </si>
  <si>
    <t>Aimee</t>
  </si>
  <si>
    <t>Dupláková Slavomíra</t>
  </si>
  <si>
    <t>Gdovinová Vanda</t>
  </si>
  <si>
    <t>Ziva</t>
  </si>
  <si>
    <t>Radvanská Lenka</t>
  </si>
  <si>
    <t>Krasnecová Martina</t>
  </si>
  <si>
    <t>Beast Boo Boo Rose Speedlight</t>
  </si>
  <si>
    <t>Kia Jegvirag</t>
  </si>
  <si>
    <t>Hajdeckerová Dagmar</t>
  </si>
  <si>
    <t>Kniežová Jaroslava</t>
  </si>
  <si>
    <t xml:space="preserve">Kavuliaková Marcela </t>
  </si>
  <si>
    <t xml:space="preserve">Urminský Ivan </t>
  </si>
  <si>
    <t>Kišová Lucia</t>
  </si>
  <si>
    <t xml:space="preserve">Pechová Natália </t>
  </si>
  <si>
    <t xml:space="preserve">Dermek Andrej </t>
  </si>
  <si>
    <t xml:space="preserve">Šulková Zuzana </t>
  </si>
  <si>
    <t xml:space="preserve">Chrenková Daniela </t>
  </si>
  <si>
    <t xml:space="preserve">Vavrová Alexandra </t>
  </si>
  <si>
    <t xml:space="preserve">Zárubová Renata </t>
  </si>
  <si>
    <t xml:space="preserve">Ševčovičová Jana </t>
  </si>
  <si>
    <t xml:space="preserve">Ružová Denisa </t>
  </si>
  <si>
    <t xml:space="preserve">Mazáková Jana </t>
  </si>
  <si>
    <t>Polická Romana, CZ</t>
  </si>
  <si>
    <t xml:space="preserve">Paulovičová Ivica </t>
  </si>
  <si>
    <t xml:space="preserve">Martincová Erika </t>
  </si>
  <si>
    <t xml:space="preserve">Lengyelová Žofia </t>
  </si>
  <si>
    <t xml:space="preserve">Fellnerová Miroslava </t>
  </si>
  <si>
    <t xml:space="preserve">Rusnáková Soňa </t>
  </si>
  <si>
    <t xml:space="preserve">Dančová Janka </t>
  </si>
  <si>
    <t xml:space="preserve">Lagová Barbora </t>
  </si>
  <si>
    <t xml:space="preserve">Zlejšia Kristína </t>
  </si>
  <si>
    <t xml:space="preserve">Šikulová  Jana </t>
  </si>
  <si>
    <t xml:space="preserve">Zelenayová Eva </t>
  </si>
  <si>
    <t xml:space="preserve">Pecníková Denisa </t>
  </si>
  <si>
    <t xml:space="preserve">Fazekašová Denisa </t>
  </si>
  <si>
    <t xml:space="preserve">Gajdošová Soňa </t>
  </si>
  <si>
    <t>Éliás Dóra (HU)</t>
  </si>
  <si>
    <t xml:space="preserve">Dzugasová Lenka </t>
  </si>
  <si>
    <t>Kopecká Andrea (CZ)</t>
  </si>
  <si>
    <t xml:space="preserve">Čičatko Juraj </t>
  </si>
  <si>
    <t xml:space="preserve">Kamodyová Marcela </t>
  </si>
  <si>
    <t>Zlacká Katarína</t>
  </si>
  <si>
    <t xml:space="preserve">Lukáčová Iveta </t>
  </si>
  <si>
    <t xml:space="preserve">Marková Natália </t>
  </si>
  <si>
    <t xml:space="preserve">Hatríková Zuzana </t>
  </si>
  <si>
    <t xml:space="preserve">Mészárosová Zuzana </t>
  </si>
  <si>
    <t xml:space="preserve">Michalová Ivana </t>
  </si>
  <si>
    <t xml:space="preserve">Staňková Paulína </t>
  </si>
  <si>
    <t>Sztukarewska Patrycja (PL)</t>
  </si>
  <si>
    <t xml:space="preserve">Tamášiová Ingrid </t>
  </si>
  <si>
    <t xml:space="preserve">Bročeková Petra </t>
  </si>
  <si>
    <t xml:space="preserve">Strasserová Jana </t>
  </si>
  <si>
    <t xml:space="preserve">Bordáčová Veronika </t>
  </si>
  <si>
    <t>DAFNE z Kurtovej Skaly</t>
  </si>
  <si>
    <t>BO - Tervueren</t>
  </si>
  <si>
    <t>Doty Born for herding</t>
  </si>
  <si>
    <t>BO - Malinois</t>
  </si>
  <si>
    <t>P xx /S xx</t>
  </si>
  <si>
    <t>Majstrovstvá SR Border Collie 
Tomášov, 13.10.2018</t>
  </si>
  <si>
    <t>Ružové obedience závody, 
Pezinok, 14.7.2018</t>
  </si>
  <si>
    <t>Fialové obedience závody
Polov, 13.10.2018</t>
  </si>
  <si>
    <t>Iveta Skalická, CZ</t>
  </si>
  <si>
    <t>Lucie Gabrielová, CZ</t>
  </si>
  <si>
    <t>Karl Rössler, AT
Karin Ďurčanská</t>
  </si>
  <si>
    <t>Ludevít Krampe, 
Linda Lukáčová, 
Ivica Paulovičová</t>
  </si>
  <si>
    <t>Béla Urzsó, HU</t>
  </si>
  <si>
    <t>Ludevít Krampe,
Martina Pechová</t>
  </si>
  <si>
    <t>Škót.dlhosrs.ovčiak</t>
  </si>
  <si>
    <t>nova scotia duck tolling retr.</t>
  </si>
  <si>
    <t>Borowy Kornelia (PL)</t>
  </si>
  <si>
    <t>malý hladkosr.pinč</t>
  </si>
  <si>
    <t xml:space="preserve">Nenastúpil </t>
  </si>
  <si>
    <t>CH</t>
  </si>
  <si>
    <t xml:space="preserve">Choroba </t>
  </si>
  <si>
    <t>Bodové hodnotenie za rok 2018</t>
  </si>
  <si>
    <t xml:space="preserve">Plemeno </t>
  </si>
  <si>
    <t>Preteky</t>
  </si>
  <si>
    <t>Obedience so zadaním skúšky,
Poprad, 9.6.2018</t>
  </si>
  <si>
    <t>KK Canislog</t>
  </si>
  <si>
    <t>Jessica</t>
  </si>
  <si>
    <t>Ambra von der Hradischte</t>
  </si>
  <si>
    <t>Akim z Černovskeho dvora</t>
  </si>
  <si>
    <t>Kenyie</t>
  </si>
  <si>
    <t>Mars Dartemisrovge</t>
  </si>
  <si>
    <t>s</t>
  </si>
  <si>
    <t>p</t>
  </si>
  <si>
    <t>Sopková Jana</t>
  </si>
  <si>
    <t>Krišandová Zuzana</t>
  </si>
  <si>
    <t>Šubová Ingrida</t>
  </si>
  <si>
    <t>Maškulka Vaclav</t>
  </si>
  <si>
    <t>Matonok Marek</t>
  </si>
  <si>
    <t>Bartoš Peter</t>
  </si>
  <si>
    <t>Kacvinská  Marta (PL)</t>
  </si>
  <si>
    <t xml:space="preserve">Modré obedience závody, 
Pezinok, 24.11.2018 </t>
  </si>
  <si>
    <t>Halove preteky 
Hrabušice, 11.11.2018</t>
  </si>
  <si>
    <t>La Valentino Merlin od Ivan.jezera</t>
  </si>
  <si>
    <t>Eirwen Ferenčík</t>
  </si>
  <si>
    <t>BIM</t>
  </si>
  <si>
    <t>mix (ISDS)</t>
  </si>
  <si>
    <t>KK Obedience Slovakia + BCCSK</t>
  </si>
  <si>
    <t>Rechtorovič Ľubomír</t>
  </si>
  <si>
    <t>Nováková Oľga</t>
  </si>
  <si>
    <t>Yenna</t>
  </si>
  <si>
    <t>Sarah</t>
  </si>
  <si>
    <t>West Krásná louka</t>
  </si>
  <si>
    <t>kolie krátkosrstá</t>
  </si>
  <si>
    <t>Adele Wolfs Teritory</t>
  </si>
  <si>
    <t>Špulerová Eva</t>
  </si>
  <si>
    <t xml:space="preserve">Odnogová Barbora </t>
  </si>
  <si>
    <t xml:space="preserve">Smigová  Denisa </t>
  </si>
  <si>
    <t>V Reci, 29.11.2018</t>
  </si>
  <si>
    <t>Iveta Skalická</t>
  </si>
  <si>
    <t>Zuzana Šulková
Anna Musilová (CZ)</t>
  </si>
  <si>
    <t>Romana Polická, CZ</t>
  </si>
  <si>
    <t>Zuzana Šulková, 
P. Zamykalová, CZ</t>
  </si>
  <si>
    <t>Kristýna Barošová, CZ</t>
  </si>
  <si>
    <t xml:space="preserve">Denisa Ružová,
Monika Javorová, CZ </t>
  </si>
  <si>
    <t>Karin Ďurčanská
Jozef Olearčin</t>
  </si>
  <si>
    <t>Bernský durič</t>
  </si>
  <si>
    <t>Barbora Harmanová
Ivana Dorincová</t>
  </si>
  <si>
    <t>Evan Marshall Dogs</t>
  </si>
  <si>
    <t>AFERA Wild South</t>
  </si>
  <si>
    <t>Hexe Marshall dogs</t>
  </si>
  <si>
    <t xml:space="preserve">Budajová Ingrida  </t>
  </si>
  <si>
    <t xml:space="preserve">Michalik Patrycja, PL   </t>
  </si>
  <si>
    <t>Tomasikiewicz Magda , PL</t>
  </si>
  <si>
    <t>Rogowska  Karolina , PL</t>
  </si>
  <si>
    <t xml:space="preserve">Musilová Anna </t>
  </si>
  <si>
    <t xml:space="preserve">Pandulová Michaela </t>
  </si>
  <si>
    <t>Wojtacha Ewelina, PL</t>
  </si>
  <si>
    <t>Butryn Anna , PL</t>
  </si>
  <si>
    <t>Linda - Corky Golden Duckling</t>
  </si>
  <si>
    <t xml:space="preserve">Limit skúšky </t>
  </si>
  <si>
    <t>Splnený</t>
  </si>
  <si>
    <t>Nesplnený</t>
  </si>
  <si>
    <t>PP</t>
  </si>
  <si>
    <t>mix v 1,2,3,</t>
  </si>
  <si>
    <t>%</t>
  </si>
  <si>
    <t>nešli na skúšku</t>
  </si>
  <si>
    <t>z toho 3 mix</t>
  </si>
  <si>
    <t>Počet skúšok</t>
  </si>
  <si>
    <t>psovodi spolu</t>
  </si>
  <si>
    <t>bez PP</t>
  </si>
  <si>
    <t>Výsledky pretekov Obedience 2019</t>
  </si>
  <si>
    <t>V Reci, 25.10.2019</t>
  </si>
  <si>
    <t>Denisa Ružová</t>
  </si>
  <si>
    <t>Denisa Ružová
Zuzana Šulková</t>
  </si>
  <si>
    <t>Jana Molnárová
Christian Steinlechner, AT</t>
  </si>
  <si>
    <t>Martina Pechová
Ludevít Krampe</t>
  </si>
  <si>
    <t>Ingrid Tamášiová
Christian Steinlechner, AT</t>
  </si>
  <si>
    <t>Halové preteky so zadaním skúšky pri národnej výsvave Incheba</t>
  </si>
  <si>
    <t>Lukáš Jánsky, CZ
Pavel Tamáši</t>
  </si>
  <si>
    <t>Veronika Vallová
Ludevít Krampe</t>
  </si>
  <si>
    <t>Jarné preteky Obedience, Košice</t>
  </si>
  <si>
    <t xml:space="preserve">Preteky so zadaním skúšky, Banská Bystrica </t>
  </si>
  <si>
    <t>Kvalifikačné preteky na Majstrovstvá sveta 2019, so zadaním skúšky, Malý Lapáš</t>
  </si>
  <si>
    <t>Červené obedience závody, Pezinok</t>
  </si>
  <si>
    <t>Ludevít Krampe
Veronika Vallová</t>
  </si>
  <si>
    <t>Letné preteky so zadaním skúšky, Turčianske Teplice</t>
  </si>
  <si>
    <t>KK Lovely dog + KK Turčianske Teplice</t>
  </si>
  <si>
    <t>KK Lovely dog</t>
  </si>
  <si>
    <t>Ingrid Tamášiová</t>
  </si>
  <si>
    <t>Veronika Vallová</t>
  </si>
  <si>
    <t>Majstrovstvá ZŠK SR , preteky so zadaním skúšky, Malý Lapáš</t>
  </si>
  <si>
    <t>Karin Ďurčanská, 
Petra Nossian, AT</t>
  </si>
  <si>
    <t>KK Tomášov</t>
  </si>
  <si>
    <t>Majstrovstvá BCCSK,
 Tomášov
(iba plemeno border kólia)</t>
  </si>
  <si>
    <t>Ludevít Krampe,
Veronika Vallová</t>
  </si>
  <si>
    <t>Pavel Tamáši
Christian Steinlechner, AT</t>
  </si>
  <si>
    <t>Súbežné preteky pre psov bez PP pri Majstrovstvách ZŠK SR , preteky so zadaním skúšky, Malý Lapáš</t>
  </si>
  <si>
    <t>Bohušová Naďa</t>
  </si>
  <si>
    <t>Mighty´s Spring Meadow Pia Pixie</t>
  </si>
  <si>
    <t>Kopalová Zuzana</t>
  </si>
  <si>
    <t>Petrišinová Nikol</t>
  </si>
  <si>
    <t>Cool Ailin Arlet Star</t>
  </si>
  <si>
    <t>Alexandra Slezáková</t>
  </si>
  <si>
    <t>A String of Pearls Rose Speedlight</t>
  </si>
  <si>
    <t>pena grande</t>
  </si>
  <si>
    <t>labrador retriever</t>
  </si>
  <si>
    <t>australský ovčák</t>
  </si>
  <si>
    <t>Škót.ovčiak krátkosr.</t>
  </si>
  <si>
    <t>Adámková Lenka</t>
  </si>
  <si>
    <t>Cherubín Krásný motýl</t>
  </si>
  <si>
    <t xml:space="preserve">Almira z Líščieho údolia </t>
  </si>
  <si>
    <t>Iveta Lukáčová</t>
  </si>
  <si>
    <t xml:space="preserve">Zuzana Mészárosová </t>
  </si>
  <si>
    <t>Zuzana Hatríková</t>
  </si>
  <si>
    <t>border kolie</t>
  </si>
  <si>
    <t>Katarína Zlacká</t>
  </si>
  <si>
    <t>Marcela Kavuliaková</t>
  </si>
  <si>
    <t>Jana Holocsyová</t>
  </si>
  <si>
    <t>Beata Podobná</t>
  </si>
  <si>
    <t>My Fellow Aislinn Shelby</t>
  </si>
  <si>
    <t>Anna Holcingerová</t>
  </si>
  <si>
    <t>Natália Pechová</t>
  </si>
  <si>
    <t>Miroslav Košičan</t>
  </si>
  <si>
    <t xml:space="preserve"> Jazz Dancer Lubinov</t>
  </si>
  <si>
    <t>Malý hladkosrstý pinč</t>
  </si>
  <si>
    <t>dobermann</t>
  </si>
  <si>
    <t>knírač malý</t>
  </si>
  <si>
    <t>Zuzana Šulková</t>
  </si>
  <si>
    <t>Čorba Andrej</t>
  </si>
  <si>
    <t>Aslan Barneco Star of Highlands</t>
  </si>
  <si>
    <t>cirneco dell´etna</t>
  </si>
  <si>
    <t>Miroslava Fellnerová</t>
  </si>
  <si>
    <t>DÁŠENKA Danky dog</t>
  </si>
  <si>
    <t>Eva Špulerová</t>
  </si>
  <si>
    <t>Juraj Sokol</t>
  </si>
  <si>
    <t>Filis z Weitovho lomu "Chelsea"</t>
  </si>
  <si>
    <t>Ivana Michalová</t>
  </si>
  <si>
    <t>maď.kratkosr.stavač</t>
  </si>
  <si>
    <t>Soňa Rusnáková</t>
  </si>
  <si>
    <t>Janka Dančová</t>
  </si>
  <si>
    <t>Erika Martincová</t>
  </si>
  <si>
    <t>Corky Golden Duckling- Linda</t>
  </si>
  <si>
    <t>škótsky ovčiak</t>
  </si>
  <si>
    <t xml:space="preserve">Fiona Elmar Slovakia </t>
  </si>
  <si>
    <t>Tollador's Caris Redshine</t>
  </si>
  <si>
    <t>NSDTR</t>
  </si>
  <si>
    <t>Mano</t>
  </si>
  <si>
    <t>Aura</t>
  </si>
  <si>
    <t>Just Perfect Quick Angel</t>
  </si>
  <si>
    <t>Nysha</t>
  </si>
  <si>
    <t>Martina Krasnecová</t>
  </si>
  <si>
    <t>Alexis Banchory Tatras labs</t>
  </si>
  <si>
    <t>Soňa Gajdošová</t>
  </si>
  <si>
    <t>Vanda Gdovinová</t>
  </si>
  <si>
    <t>Slavka Dupláková</t>
  </si>
  <si>
    <t>Kia Jegvirag Barack</t>
  </si>
  <si>
    <t>LR</t>
  </si>
  <si>
    <t>Mudi</t>
  </si>
  <si>
    <t>Anna Czegledi (HU)</t>
  </si>
  <si>
    <t>Daniela Makara   (PL)</t>
  </si>
  <si>
    <t>Anna Czegledi  (HU)</t>
  </si>
  <si>
    <t>Kornelia Borowy  (PL)</t>
  </si>
  <si>
    <t>Anna Ježová</t>
  </si>
  <si>
    <t xml:space="preserve">Black Clever Tixie Breembark </t>
  </si>
  <si>
    <t>Mind Nera</t>
  </si>
  <si>
    <t>Autopilot ENJOY MOJITO "NIKI"</t>
  </si>
  <si>
    <t xml:space="preserve">Alena Žugecová </t>
  </si>
  <si>
    <t xml:space="preserve">Britanny Bria Cicesbeo </t>
  </si>
  <si>
    <t>Fantasy z Romoru</t>
  </si>
  <si>
    <t>Oto Brezovický</t>
  </si>
  <si>
    <t>CARTER ARTUR Genus of blue</t>
  </si>
  <si>
    <t>Jarmila Martinková</t>
  </si>
  <si>
    <t xml:space="preserve">Adahy Warrigal Paws </t>
  </si>
  <si>
    <t>Border terrier</t>
  </si>
  <si>
    <t xml:space="preserve">Hovawart </t>
  </si>
  <si>
    <t>Stredný bradáč</t>
  </si>
  <si>
    <t>Nemecká doga</t>
  </si>
  <si>
    <t>Aust. dobyt. pes</t>
  </si>
  <si>
    <t>Oľga Nováková</t>
  </si>
  <si>
    <t>yorkshirsky teriér</t>
  </si>
  <si>
    <t>kólia krátkosrstá</t>
  </si>
  <si>
    <t>Blanka Bartkovičová</t>
  </si>
  <si>
    <t>Shaggi pod Borovu horu</t>
  </si>
  <si>
    <t>Exemplar  Triumetal</t>
  </si>
  <si>
    <t>Miranda Mell Zagato</t>
  </si>
  <si>
    <t>Tomáš Ilkanič</t>
  </si>
  <si>
    <t>Edmond Dantes beberon</t>
  </si>
  <si>
    <t>Juraj Čičátko</t>
  </si>
  <si>
    <t>Dafné z Kurtovej Skaly</t>
  </si>
  <si>
    <t>Petra Bročeková</t>
  </si>
  <si>
    <t>Sida Border Squad</t>
  </si>
  <si>
    <t>Veronika Bordáčová</t>
  </si>
  <si>
    <t>Alien Five AKIRDALU</t>
  </si>
  <si>
    <t>odst.</t>
  </si>
  <si>
    <t>kolia krátkosrstá</t>
  </si>
  <si>
    <t>Počet</t>
  </si>
  <si>
    <t>zlatý retríver</t>
  </si>
  <si>
    <t>kólia</t>
  </si>
  <si>
    <t>bernský salaš.pes</t>
  </si>
  <si>
    <t>entlebušský salaš. pes</t>
  </si>
  <si>
    <t>belgický ovčiak malinois</t>
  </si>
  <si>
    <t>Nemecký ovčiak</t>
  </si>
  <si>
    <t>Parson teriér</t>
  </si>
  <si>
    <t>Weimarský stavač</t>
  </si>
  <si>
    <t>bez preukazu pôvodu</t>
  </si>
  <si>
    <t>Belgický ovčiak malinois</t>
  </si>
  <si>
    <t>Belgický ovčiak tervueren</t>
  </si>
  <si>
    <t>holandský ovčiak</t>
  </si>
  <si>
    <t>border kolia</t>
  </si>
  <si>
    <t>border kólia</t>
  </si>
  <si>
    <t>rotwailer</t>
  </si>
  <si>
    <t>belgický ovčiak tervueren</t>
  </si>
  <si>
    <t>parson terier</t>
  </si>
  <si>
    <t xml:space="preserve">holandský ovčiak </t>
  </si>
  <si>
    <t>paterdalle teriér</t>
  </si>
  <si>
    <t>weimarský stavač</t>
  </si>
  <si>
    <t>švajčiarsky ovčiak</t>
  </si>
  <si>
    <t xml:space="preserve">Parson Russell Terrier </t>
  </si>
  <si>
    <t>českoslov.vlčiak</t>
  </si>
  <si>
    <t>Paterdalle teriér</t>
  </si>
  <si>
    <t>maltézsky pinč</t>
  </si>
  <si>
    <t>rottweiler</t>
  </si>
  <si>
    <t>belgický ovčiak groenendael</t>
  </si>
  <si>
    <t>belgický ovčiak - Malinois</t>
  </si>
  <si>
    <t>belgiský ovčiak  Tervueren</t>
  </si>
  <si>
    <t>Škótsky dlhosrs.ovčiak</t>
  </si>
  <si>
    <t>americký staff. terrier</t>
  </si>
  <si>
    <t xml:space="preserve">West Highland Terier </t>
  </si>
  <si>
    <t>Norfolk Terier</t>
  </si>
  <si>
    <t>splnený</t>
  </si>
  <si>
    <t>nesplnený</t>
  </si>
  <si>
    <t>(prestupy do tried: Ryšavá, Fazekašová, Bukovinská)</t>
  </si>
  <si>
    <t>maďarský stavač</t>
  </si>
  <si>
    <t>z toho 2 mix</t>
  </si>
  <si>
    <t>Airedale teriér</t>
  </si>
  <si>
    <t>airedale teriér</t>
  </si>
  <si>
    <t>BO - malinois</t>
  </si>
  <si>
    <t>3.pretek Ligy so zadaním skúšky a Majstrovstvá SR Obedience
10.9.2011, Malý Lapáš</t>
  </si>
  <si>
    <t>1. pretek - Hrabušice
23.11.2013</t>
  </si>
  <si>
    <t>Výsledky pretekov Obedience 2020</t>
  </si>
  <si>
    <t>27.9.2020 - Jarné preteky Obedience</t>
  </si>
  <si>
    <t>KK Anička, Košice</t>
  </si>
  <si>
    <t>Monika Brisudová</t>
  </si>
  <si>
    <t>CRISS Old Nouvelle route</t>
  </si>
  <si>
    <t>Darina Kajabová</t>
  </si>
  <si>
    <t>Rocky</t>
  </si>
  <si>
    <t>Tollador's CARIS REDSHINE</t>
  </si>
  <si>
    <t>Anneliese Malstef</t>
  </si>
  <si>
    <t>Jana Lörincová</t>
  </si>
  <si>
    <t>Aladin Wizard from Wet Meadows</t>
  </si>
  <si>
    <t>Alexandra Piatková</t>
  </si>
  <si>
    <t>Teddy</t>
  </si>
  <si>
    <t>Katarína Šandorová</t>
  </si>
  <si>
    <t>Akalu Vita Akironka</t>
  </si>
  <si>
    <t>AO</t>
  </si>
  <si>
    <t>Žaneta Fifiková</t>
  </si>
  <si>
    <t>Juraj Čičatko</t>
  </si>
  <si>
    <t>DAFNE z Kurtovej skaly</t>
  </si>
  <si>
    <t>Jaroslava Kniežová</t>
  </si>
  <si>
    <t>ASLAN Barneco star of Highlands</t>
  </si>
  <si>
    <t>Edmond Dantes Beberon</t>
  </si>
  <si>
    <t>Cirneco Dell'Etna</t>
  </si>
  <si>
    <t>KK Lovely Dogs, Banská Bystrica</t>
  </si>
  <si>
    <t xml:space="preserve">Martina Kolevová </t>
  </si>
  <si>
    <t>Grip Ťapka</t>
  </si>
  <si>
    <t xml:space="preserve">Barborka Kolevová </t>
  </si>
  <si>
    <t>Aňuška</t>
  </si>
  <si>
    <t xml:space="preserve">Lucia Csovariova </t>
  </si>
  <si>
    <t>Emma</t>
  </si>
  <si>
    <t>Vanesa Kramarčíková</t>
  </si>
  <si>
    <t xml:space="preserve">Lora </t>
  </si>
  <si>
    <t>Peter Kremnický</t>
  </si>
  <si>
    <t>Corry Fairy</t>
  </si>
  <si>
    <t>Alena Lehotská</t>
  </si>
  <si>
    <t>Sunny</t>
  </si>
  <si>
    <t>Emma Franciscy</t>
  </si>
  <si>
    <t>Zara</t>
  </si>
  <si>
    <t>Jana Mrenicová</t>
  </si>
  <si>
    <t>Ichiban Hamyfa(Beky)</t>
  </si>
  <si>
    <t>Dana Matejovová</t>
  </si>
  <si>
    <t xml:space="preserve">Petra Mokrá </t>
  </si>
  <si>
    <t xml:space="preserve">Caedes Bona Furia Infernalis </t>
  </si>
  <si>
    <t>Luna Tale Original Malibu</t>
  </si>
  <si>
    <t xml:space="preserve">Branislav Beler </t>
  </si>
  <si>
    <t>Mauro</t>
  </si>
  <si>
    <t>sučka</t>
  </si>
  <si>
    <t xml:space="preserve">Parson Russell teriér </t>
  </si>
  <si>
    <t xml:space="preserve">Rotvajler </t>
  </si>
  <si>
    <t>yorkshire</t>
  </si>
  <si>
    <t>Border Collia</t>
  </si>
  <si>
    <t>Maďarský krátkosrstý stavač</t>
  </si>
  <si>
    <t xml:space="preserve">Nemecký ovčiak </t>
  </si>
  <si>
    <t>Cane corso</t>
  </si>
  <si>
    <t>Adriana Frajová</t>
  </si>
  <si>
    <t>Lexus Plavno</t>
  </si>
  <si>
    <t xml:space="preserve">Ľuboš Kasper </t>
  </si>
  <si>
    <t>Leonidas</t>
  </si>
  <si>
    <t>Doberman</t>
  </si>
  <si>
    <t>Ikigay Hamyfa</t>
  </si>
  <si>
    <t>Lucia Rolčeková</t>
  </si>
  <si>
    <t>Falling in Love Hardy Origin (Freya)</t>
  </si>
  <si>
    <t>Soňa Kučeráková</t>
  </si>
  <si>
    <t>Damask Rose Joliesse et charme</t>
  </si>
  <si>
    <t>Border collie</t>
  </si>
  <si>
    <t>Austrálsky ovčiak</t>
  </si>
  <si>
    <t>sukčka</t>
  </si>
  <si>
    <t>Black Clever Tixie Breembark</t>
  </si>
  <si>
    <t>Shaggi pod Borovú horu</t>
  </si>
  <si>
    <t>Autopilot Enjoy Mojito "NIKI"</t>
  </si>
  <si>
    <t>Klaudia Fazekašová</t>
  </si>
  <si>
    <t>Alena Žugecová</t>
  </si>
  <si>
    <t>Britanny Bria Cicesbeo</t>
  </si>
  <si>
    <t>MIRANDA MELL Zagato</t>
  </si>
  <si>
    <t xml:space="preserve">Border kólia </t>
  </si>
  <si>
    <t>Šeltia</t>
  </si>
  <si>
    <t>labrador retriever bez PP</t>
  </si>
  <si>
    <t>Border teriér</t>
  </si>
  <si>
    <t>AUS</t>
  </si>
  <si>
    <t>HW</t>
  </si>
  <si>
    <t>Daniela Voštinárová</t>
  </si>
  <si>
    <t>Jackie</t>
  </si>
  <si>
    <t>Genie</t>
  </si>
  <si>
    <t>border colia</t>
  </si>
  <si>
    <t>Weimarsky stavač</t>
  </si>
  <si>
    <t>KK J. Stolárika Modra</t>
  </si>
  <si>
    <t>Dušan Viktorín</t>
  </si>
  <si>
    <t>Nikoleta Klíčová</t>
  </si>
  <si>
    <t>Daenerys Kinds Paws NIJANI</t>
  </si>
  <si>
    <t>Branislav Škvarka</t>
  </si>
  <si>
    <t>Mighty´s Spring Meadow Paz Pelleas</t>
  </si>
  <si>
    <t xml:space="preserve">Ivan Vajsábel </t>
  </si>
  <si>
    <t>Lea</t>
  </si>
  <si>
    <t>Amstaff</t>
  </si>
  <si>
    <t xml:space="preserve">Škótsky ovćiak </t>
  </si>
  <si>
    <t>veronika Vallová, Ludevít Krampe</t>
  </si>
  <si>
    <t>Ľudevit Krampe</t>
  </si>
  <si>
    <t>Exemplar Triumetal</t>
  </si>
  <si>
    <t>Bradač veľký</t>
  </si>
  <si>
    <t>Lubica Magulova</t>
  </si>
  <si>
    <t>Corben Tralfazz</t>
  </si>
  <si>
    <t>Filis z Weitovho lomu (Chelsea)</t>
  </si>
  <si>
    <t>Maď.krát. stavač</t>
  </si>
  <si>
    <t>viktorín</t>
  </si>
  <si>
    <t>Výsledky pretekov Obedience 2021</t>
  </si>
  <si>
    <t>8.5.2021 Banská Bystrica</t>
  </si>
  <si>
    <t>Preteky / skúšky</t>
  </si>
  <si>
    <t>AK Lazany Slovakia</t>
  </si>
  <si>
    <t>23.5.2021 - Lazany</t>
  </si>
  <si>
    <t>12.6.2021 Smižany</t>
  </si>
  <si>
    <t xml:space="preserve">19.6.2021 Veľký Biel </t>
  </si>
  <si>
    <t>Lazany</t>
  </si>
  <si>
    <t>Obedience Slovakia</t>
  </si>
  <si>
    <t>4.9.2021 MSR Malý Lapáš</t>
  </si>
  <si>
    <t>10.10.2021 B.Bystrica</t>
  </si>
  <si>
    <t>16.10.2021 Košice</t>
  </si>
  <si>
    <t>16.10.2021 Bratislava</t>
  </si>
  <si>
    <t>SARDA, OB Slovakia</t>
  </si>
  <si>
    <t>Bodové hodnotenie za rok 2019</t>
  </si>
  <si>
    <t>Bodové hodnotenie za rok 2020</t>
  </si>
  <si>
    <t>Smižany</t>
  </si>
  <si>
    <t>Bodové hodnotenie za rok 2021</t>
  </si>
  <si>
    <t>Eliška Hatríková</t>
  </si>
  <si>
    <t>Edy</t>
  </si>
  <si>
    <t>Tatiana Mrenicová</t>
  </si>
  <si>
    <t>Ichiban Hamyfa "Beky"</t>
  </si>
  <si>
    <t xml:space="preserve">Vanesa Kramarčíková </t>
  </si>
  <si>
    <t xml:space="preserve">Petra Nykodymová </t>
  </si>
  <si>
    <t>Andrea Kudelová</t>
  </si>
  <si>
    <t xml:space="preserve">Simply Snickers Goldest Danubius </t>
  </si>
  <si>
    <t>Cheerfull Missi My Joy</t>
  </si>
  <si>
    <t xml:space="preserve">Veľký bradáč </t>
  </si>
  <si>
    <t>Golden retriever</t>
  </si>
  <si>
    <t xml:space="preserve">Falling in Love Hardy Origin </t>
  </si>
  <si>
    <t>Ready Teddy Bear Labakan Slovakia</t>
  </si>
  <si>
    <t>Monika Olšovská</t>
  </si>
  <si>
    <t>Biscuit Crunch Chimneysweep "Bambi"</t>
  </si>
  <si>
    <t>Stanislava Vitézová</t>
  </si>
  <si>
    <t>BLUEBERRY Kumba-Kexo</t>
  </si>
  <si>
    <t>Autopilot Enjoy Mojito ,"NIKI"</t>
  </si>
  <si>
    <t xml:space="preserve">Oto Brezovický </t>
  </si>
  <si>
    <t>Carter Artur genus of Blue 1</t>
  </si>
  <si>
    <t>BO Malinois</t>
  </si>
  <si>
    <t>Louisianský leopardí pes</t>
  </si>
  <si>
    <t xml:space="preserve">Nemecká doga </t>
  </si>
  <si>
    <t>Juraj ČIČATKO</t>
  </si>
  <si>
    <t>Dafne z Kurtovej skaly</t>
  </si>
  <si>
    <t>Belgický ovčiak - Malinis</t>
  </si>
  <si>
    <t>Kristína Drozdová</t>
  </si>
  <si>
    <t>Forest Bull of Diamond</t>
  </si>
  <si>
    <t>Bullteriér</t>
  </si>
  <si>
    <t>Jarmila Pittnerová</t>
  </si>
  <si>
    <t>Brickfield Diving Catch</t>
  </si>
  <si>
    <t xml:space="preserve">sučka </t>
  </si>
  <si>
    <t>Natália Voštináková</t>
  </si>
  <si>
    <t>Lara</t>
  </si>
  <si>
    <t>Gromm Jantárová hviezda - Leo</t>
  </si>
  <si>
    <t xml:space="preserve">Alena Lehotská </t>
  </si>
  <si>
    <t>Martina Kolevová</t>
  </si>
  <si>
    <t>Grip Ťapka - Tripko</t>
  </si>
  <si>
    <t>Luna Tale Original Malibu - Libuška</t>
  </si>
  <si>
    <t>Barbora Kolevová</t>
  </si>
  <si>
    <t>Aňuška naša</t>
  </si>
  <si>
    <t>Daisy JanLand - Daisynka</t>
  </si>
  <si>
    <t>Krátkosrstá kólia</t>
  </si>
  <si>
    <t>Yorkshire</t>
  </si>
  <si>
    <t>Parson russel teriér</t>
  </si>
  <si>
    <t>Skoro parson</t>
  </si>
  <si>
    <t>Pinč malý hladkosrstý</t>
  </si>
  <si>
    <t>Krampe Ludevit</t>
  </si>
  <si>
    <t>BACARDI Blue Javael Bohemia</t>
  </si>
  <si>
    <t>Dášenka Danky dog</t>
  </si>
  <si>
    <t>Pes</t>
  </si>
  <si>
    <t xml:space="preserve">Sučka </t>
  </si>
  <si>
    <t>Katarína Pažurová</t>
  </si>
  <si>
    <t>Arina Gwen Xii</t>
  </si>
  <si>
    <t>Marianna Ferencová</t>
  </si>
  <si>
    <t>Pury</t>
  </si>
  <si>
    <t>Jaroslav Skružný</t>
  </si>
  <si>
    <t>BE MY HEAVENLY REBEL Carcassonne Tolugo</t>
  </si>
  <si>
    <t>Dominika Korbová</t>
  </si>
  <si>
    <t>Bee Bee Chitra Star</t>
  </si>
  <si>
    <t>Ladislava Hricakova</t>
  </si>
  <si>
    <t>Blondie</t>
  </si>
  <si>
    <t>Oľga Minčičová</t>
  </si>
  <si>
    <t>Tara</t>
  </si>
  <si>
    <t>LC</t>
  </si>
  <si>
    <t>Kríženec</t>
  </si>
  <si>
    <t>Stanislav Smerek</t>
  </si>
  <si>
    <t>Sára</t>
  </si>
  <si>
    <t>Doriel Reesheja</t>
  </si>
  <si>
    <t>Zuzana Fedorová</t>
  </si>
  <si>
    <t>Rika ZORA v. Haus Galli</t>
  </si>
  <si>
    <t>Eva Kundrátová</t>
  </si>
  <si>
    <t>Katarína Šándorová</t>
  </si>
  <si>
    <t xml:space="preserve">Akalu Vita Akironka </t>
  </si>
  <si>
    <t>RLR</t>
  </si>
  <si>
    <t> Illay Solar Valley</t>
  </si>
  <si>
    <t>AC</t>
  </si>
  <si>
    <t>J Olearčin</t>
  </si>
  <si>
    <t>K.Kovaľová</t>
  </si>
  <si>
    <t>Kama de Alphaville Bohemia</t>
  </si>
  <si>
    <t>Lea Kollárová</t>
  </si>
  <si>
    <t>Bella, My Angel Tomi</t>
  </si>
  <si>
    <t>Olívia Radochová</t>
  </si>
  <si>
    <t>Laky</t>
  </si>
  <si>
    <t>Klaudia Vaškorová</t>
  </si>
  <si>
    <t>CHRYSTAL PRINZESSIN Deutsch Algar</t>
  </si>
  <si>
    <t>BO -malinois</t>
  </si>
  <si>
    <t>zlatý retriever</t>
  </si>
  <si>
    <t>nemecký boxer</t>
  </si>
  <si>
    <t>Simona Tothová</t>
  </si>
  <si>
    <t xml:space="preserve">Branislav Škvarka </t>
  </si>
  <si>
    <t xml:space="preserve">Paz Pelleas, Mighty’ s Spring Meadow </t>
  </si>
  <si>
    <t>stredný bradáč</t>
  </si>
  <si>
    <t>Entlebuchský salašnícky pes</t>
  </si>
  <si>
    <t xml:space="preserve">Škótsky ovčiak krátkosrstý </t>
  </si>
  <si>
    <t>Corben Tralfazz, Tralfazz</t>
  </si>
  <si>
    <t>Aspirin Kala Sar Chaim</t>
  </si>
  <si>
    <t xml:space="preserve"> Black Clever Tixie Breembark </t>
  </si>
  <si>
    <t>Ikigai Hamyfa</t>
  </si>
  <si>
    <t>maď.krátkosr.stavač</t>
  </si>
  <si>
    <t>Papillon</t>
  </si>
  <si>
    <t xml:space="preserve">Edita Oslancova </t>
  </si>
  <si>
    <t>Bobík</t>
  </si>
  <si>
    <t xml:space="preserve">Alžbeta Gromovská </t>
  </si>
  <si>
    <t xml:space="preserve">Caitlyn Little Star - Kejty </t>
  </si>
  <si>
    <t xml:space="preserve">Klára Gruberová </t>
  </si>
  <si>
    <t xml:space="preserve">Nianet Haliba </t>
  </si>
  <si>
    <t xml:space="preserve">Ivona Puschenreiterová </t>
  </si>
  <si>
    <t xml:space="preserve">Allyseya Carra Azeria Basoa </t>
  </si>
  <si>
    <t xml:space="preserve">Laura Eliašová </t>
  </si>
  <si>
    <t xml:space="preserve">Cayelle Třpytivý sníh - Kajla </t>
  </si>
  <si>
    <t xml:space="preserve">Patrícia Hruškova </t>
  </si>
  <si>
    <t>Pedro</t>
  </si>
  <si>
    <t xml:space="preserve">Belgický ovčiak Malinois </t>
  </si>
  <si>
    <t>grónsky pes</t>
  </si>
  <si>
    <t>Alžbeta Gromovská</t>
  </si>
  <si>
    <t xml:space="preserve">Beny </t>
  </si>
  <si>
    <t xml:space="preserve">Lesana Zuzana Kurillová </t>
  </si>
  <si>
    <t xml:space="preserve">Ageless Angel Brilliant Dynasty </t>
  </si>
  <si>
    <t xml:space="preserve">Anna Solčanská </t>
  </si>
  <si>
    <t xml:space="preserve">Kombi </t>
  </si>
  <si>
    <t xml:space="preserve">Irena Cagáňová </t>
  </si>
  <si>
    <t>NIKO Aldeon</t>
  </si>
  <si>
    <t>P. Tamáši</t>
  </si>
  <si>
    <t>L.Krampe</t>
  </si>
  <si>
    <t>Annie</t>
  </si>
  <si>
    <t>Given to Fly Hardy origin</t>
  </si>
  <si>
    <t>BACARDI BLUE Javael Bohemia</t>
  </si>
  <si>
    <t>Biscuit Crunch Chimneysweep</t>
  </si>
  <si>
    <t>Borderská kólia</t>
  </si>
  <si>
    <t>Bradáč stredný</t>
  </si>
  <si>
    <t>Christian Steinlechner, AT, P. Tamáši</t>
  </si>
  <si>
    <t>Vallová, Krampe</t>
  </si>
  <si>
    <t>Anna Holcingerova</t>
  </si>
  <si>
    <t>KUBKO Kelador</t>
  </si>
  <si>
    <t>Bradáč malý</t>
  </si>
  <si>
    <t>Lucia Gondášová</t>
  </si>
  <si>
    <t xml:space="preserve">Amy </t>
  </si>
  <si>
    <t>Laura Hutárová</t>
  </si>
  <si>
    <t>Keksík</t>
  </si>
  <si>
    <t>Soňa Kremnická</t>
  </si>
  <si>
    <t>Corry E - Fairy z Lintichu</t>
  </si>
  <si>
    <t>Ester Schindlerova</t>
  </si>
  <si>
    <t>Teo</t>
  </si>
  <si>
    <t>Peruánsky naháč osrstený</t>
  </si>
  <si>
    <t>Nemecký ovčiak (NO)</t>
  </si>
  <si>
    <t>L:Krampe</t>
  </si>
  <si>
    <t>Tollador's Coral Redstone</t>
  </si>
  <si>
    <t>K. Ďurčanská</t>
  </si>
  <si>
    <t>Ľubica Mišková</t>
  </si>
  <si>
    <t>Adonis ze Strakaté louky</t>
  </si>
  <si>
    <t>český strak. Pes</t>
  </si>
  <si>
    <t>Daniel Duhár</t>
  </si>
  <si>
    <t>Nanouk</t>
  </si>
  <si>
    <t>Pavel Fabianek</t>
  </si>
  <si>
    <t>Dony</t>
  </si>
  <si>
    <t>Marína Borovská</t>
  </si>
  <si>
    <t>Vegas Artikau</t>
  </si>
  <si>
    <t>Beata Hideghétyová</t>
  </si>
  <si>
    <t>Big Bootis Just in Style</t>
  </si>
  <si>
    <t xml:space="preserve">Silvia Štokingerová </t>
  </si>
  <si>
    <t>Nilgiri Mountain Addiction</t>
  </si>
  <si>
    <t>Ivona Puschenreiterová</t>
  </si>
  <si>
    <t>Catalina Red Devils Dog</t>
  </si>
  <si>
    <t>malinois</t>
  </si>
  <si>
    <t>i. Tamášiová</t>
  </si>
  <si>
    <t>KAMA DE ALPHAVILLE BOHEMIA</t>
  </si>
  <si>
    <t>Lenka Kalinková</t>
  </si>
  <si>
    <t>Arria Kala Sar Chaim</t>
  </si>
  <si>
    <t>Nina Koleničová</t>
  </si>
  <si>
    <t>Avventura Kala Sar Chaim</t>
  </si>
  <si>
    <t>Barbora Radochová</t>
  </si>
  <si>
    <t>INSPIRE BROWN Fatranský sen</t>
  </si>
  <si>
    <t>Tatoo Sa-Kra Beskydy</t>
  </si>
  <si>
    <t>I. Tamášiová</t>
  </si>
  <si>
    <t xml:space="preserve">Janka Lopatková </t>
  </si>
  <si>
    <t>Lenka Kintlerová</t>
  </si>
  <si>
    <t>Boss Preslavva Civitas</t>
  </si>
  <si>
    <t>Ixy Irlow Beberon,</t>
  </si>
  <si>
    <t>Nemecký boxer</t>
  </si>
  <si>
    <t>Hanni Harriet Beberon</t>
  </si>
  <si>
    <t>Activity Unit, Zip Zap</t>
  </si>
  <si>
    <t>JAna Holocsyová</t>
  </si>
  <si>
    <t>Veronika Fiková</t>
  </si>
  <si>
    <t>Voštinárová Daniela</t>
  </si>
  <si>
    <t>Výsledky pretekov Obedience 2022</t>
  </si>
  <si>
    <t>30.4.2022, Veľký Biel</t>
  </si>
  <si>
    <t>14.5.2022, Ban. Bystrica</t>
  </si>
  <si>
    <t>Lovely dog</t>
  </si>
  <si>
    <t>Obedience Slovakia a  Lovely dog</t>
  </si>
  <si>
    <t>KK Prešov 1</t>
  </si>
  <si>
    <t>26.11.2022 Bratislava</t>
  </si>
  <si>
    <t>SARDA</t>
  </si>
  <si>
    <t xml:space="preserve">Hana Petzová </t>
  </si>
  <si>
    <t xml:space="preserve">Chicavallo Berry Blossom </t>
  </si>
  <si>
    <t xml:space="preserve">Olívia Radochová </t>
  </si>
  <si>
    <t>Laky, bez PP</t>
  </si>
  <si>
    <t>Marcela Ježová</t>
  </si>
  <si>
    <t>Luna bez PP</t>
  </si>
  <si>
    <t>Michaela Ježová</t>
  </si>
  <si>
    <t>Briliant Judy Seychely</t>
  </si>
  <si>
    <t>borderská kólia</t>
  </si>
  <si>
    <t xml:space="preserve">bez PP </t>
  </si>
  <si>
    <t xml:space="preserve">Zoltán Palsovics </t>
  </si>
  <si>
    <t>Enzo Enel Fenomen</t>
  </si>
  <si>
    <t>András Forgó</t>
  </si>
  <si>
    <t>Everest Locura</t>
  </si>
  <si>
    <t>Amy, bez PP</t>
  </si>
  <si>
    <t>Nadežda Hájeková</t>
  </si>
  <si>
    <t>Elijah Hilary BEBERON</t>
  </si>
  <si>
    <t>bradáč stredný</t>
  </si>
  <si>
    <t>Cherry bez PP</t>
  </si>
  <si>
    <t>Cirneco'Dell Etna</t>
  </si>
  <si>
    <t>Tereza Zacharová</t>
  </si>
  <si>
    <t>Irish Song of Ambassador Sun</t>
  </si>
  <si>
    <t>Bibiana Rákociová</t>
  </si>
  <si>
    <t>Stephanie Noblesse charm</t>
  </si>
  <si>
    <t>Jana Piatriková</t>
  </si>
  <si>
    <t xml:space="preserve">Evasion Simone </t>
  </si>
  <si>
    <t>Emma Maderová</t>
  </si>
  <si>
    <t>Beauty In Your Shadow I Can Shine</t>
  </si>
  <si>
    <t>Miroslava Majerova</t>
  </si>
  <si>
    <t>LUNA</t>
  </si>
  <si>
    <t>Michal Szalma</t>
  </si>
  <si>
    <t>Cassandra Princess Estrela de Agua</t>
  </si>
  <si>
    <t>Staf. bulteriér</t>
  </si>
  <si>
    <t>Jazvečík dlh. Mini</t>
  </si>
  <si>
    <t>Border kólia</t>
  </si>
  <si>
    <t>Portug.vod.pes</t>
  </si>
  <si>
    <t>Tatiana Mrenicova</t>
  </si>
  <si>
    <t>Ichiban Hamyfa</t>
  </si>
  <si>
    <t>boc</t>
  </si>
  <si>
    <t>Kateryna Osetska (UA)</t>
  </si>
  <si>
    <t>Livin’ la vida loca</t>
  </si>
  <si>
    <t>Dušan Lepete</t>
  </si>
  <si>
    <t>Rony</t>
  </si>
  <si>
    <t xml:space="preserve">Eva Pajerchinova </t>
  </si>
  <si>
    <t xml:space="preserve">Izzy </t>
  </si>
  <si>
    <t xml:space="preserve">Alexadner Gabriel </t>
  </si>
  <si>
    <t xml:space="preserve">Zuzana Marčeková </t>
  </si>
  <si>
    <t>Fleia Befor</t>
  </si>
  <si>
    <t>Ing. Michal Sadloň</t>
  </si>
  <si>
    <t>Frya, Vita Da Capo</t>
  </si>
  <si>
    <t xml:space="preserve">Petra Jurdová </t>
  </si>
  <si>
    <t>Milena Huličková</t>
  </si>
  <si>
    <t>Acheron Barolly Slovakia</t>
  </si>
  <si>
    <t>Božena Štrbová</t>
  </si>
  <si>
    <t>ISSA Elba padija</t>
  </si>
  <si>
    <t xml:space="preserve">Tibor Cipár </t>
  </si>
  <si>
    <t xml:space="preserve">ATOS </t>
  </si>
  <si>
    <t>Vladimir Kubis</t>
  </si>
  <si>
    <t>ARON</t>
  </si>
  <si>
    <t>Lenka Drengubiaková</t>
  </si>
  <si>
    <t xml:space="preserve">Juraj Hruška </t>
  </si>
  <si>
    <t xml:space="preserve">Leks </t>
  </si>
  <si>
    <t>Nina Fekete</t>
  </si>
  <si>
    <t xml:space="preserve">BRIE Riečanský pes </t>
  </si>
  <si>
    <t>Soňa Rešetárová</t>
  </si>
  <si>
    <t>Ema</t>
  </si>
  <si>
    <t>Nemecký ovčiak vlkosivý</t>
  </si>
  <si>
    <t>malý krátkosrstý pinč</t>
  </si>
  <si>
    <t xml:space="preserve">Natália Voštináková </t>
  </si>
  <si>
    <t xml:space="preserve">Pedro </t>
  </si>
  <si>
    <t>Miriama Burajová</t>
  </si>
  <si>
    <t>Infinita Esperanza Dynamic Quest</t>
  </si>
  <si>
    <t xml:space="preserve">Miroslava Fellnerová </t>
  </si>
  <si>
    <t>J. Olearčin</t>
  </si>
  <si>
    <t>St. Vítezová</t>
  </si>
  <si>
    <t>Interforce TURBO</t>
  </si>
  <si>
    <t>Žaneta Fifíková</t>
  </si>
  <si>
    <t>Igor Kacian</t>
  </si>
  <si>
    <t>Maiko Henriet´s Garden</t>
  </si>
  <si>
    <t>Jaroslava Vašková</t>
  </si>
  <si>
    <t>Beautiful Jessica Vasky Dog</t>
  </si>
  <si>
    <t>Justyna Donabidowicz</t>
  </si>
  <si>
    <t>Luna Moonlight Shadow Czarna Magnolia</t>
  </si>
  <si>
    <t xml:space="preserve">bradáč </t>
  </si>
  <si>
    <t>český str. pes</t>
  </si>
  <si>
    <t>staffored</t>
  </si>
  <si>
    <t>púes</t>
  </si>
  <si>
    <t>Patrícia Penevová</t>
  </si>
  <si>
    <t>Abigail Mia Noční zátoka</t>
  </si>
  <si>
    <t>Pavol Fedor</t>
  </si>
  <si>
    <t>Rika Zora v. Haus Galli</t>
  </si>
  <si>
    <t>Antónia Sulírová</t>
  </si>
  <si>
    <t>OTILIA Something beautiful</t>
  </si>
  <si>
    <t>Pavol Schlosserik</t>
  </si>
  <si>
    <t>aus</t>
  </si>
  <si>
    <t>hol ovčiak</t>
  </si>
  <si>
    <t>Eva Vdovjaková</t>
  </si>
  <si>
    <t>Bellatrix Tatras Labs</t>
  </si>
  <si>
    <t>Lea Fedorová</t>
  </si>
  <si>
    <t>Blue</t>
  </si>
  <si>
    <t>Sandra Sisková</t>
  </si>
  <si>
    <t>Amoneth´s Talisman Legendary Beauty</t>
  </si>
  <si>
    <t>Elaa Hop Bonremo Vemsilumpa</t>
  </si>
  <si>
    <t>Ambrose Almighty Joy Soul of Ottenvillage</t>
  </si>
  <si>
    <t>Silver Sky Blue Dream of Blackpearl team</t>
  </si>
  <si>
    <t>Honda</t>
  </si>
  <si>
    <t>hol. Ovčiak</t>
  </si>
  <si>
    <t>Tollador´s Ace of Base</t>
  </si>
  <si>
    <t>Vilma Stejskalová</t>
  </si>
  <si>
    <t>Anconny Wapello Forest</t>
  </si>
  <si>
    <t>15.10.2022, Prešov</t>
  </si>
  <si>
    <t>11.6.2022 T. Teplice</t>
  </si>
  <si>
    <t>P. Nossian , AT, P. Tamáši</t>
  </si>
  <si>
    <t>MSR_ 24.9.2022, Malý Lapáš</t>
  </si>
  <si>
    <t>Irish Song of Ambassador sun</t>
  </si>
  <si>
    <t>Katarina Palenikova</t>
  </si>
  <si>
    <t>PRIMO Ferencik</t>
  </si>
  <si>
    <t>Amy</t>
  </si>
  <si>
    <t>Lucia Dubovec</t>
  </si>
  <si>
    <t>Falling in Love Hardy origin</t>
  </si>
  <si>
    <t>Nemchenko Maryna (UA)</t>
  </si>
  <si>
    <t>Mind the Dog Warden</t>
  </si>
  <si>
    <t xml:space="preserve">Veronika Fiková </t>
  </si>
  <si>
    <t xml:space="preserve">Alien Five Akirdalu </t>
  </si>
  <si>
    <t>Anna Kutela (PL)</t>
  </si>
  <si>
    <t>Leszek Czernecki Gorczańska Oaza</t>
  </si>
  <si>
    <t xml:space="preserve">Natália Pechová </t>
  </si>
  <si>
    <t xml:space="preserve">Miroslav Košičan </t>
  </si>
  <si>
    <t xml:space="preserve"> Anneliese Malstef </t>
  </si>
  <si>
    <t>Chien de Berger Belge Malinois</t>
  </si>
  <si>
    <t>Blackberry Grin Veli</t>
  </si>
  <si>
    <t>Nora Bartha (HU)</t>
  </si>
  <si>
    <t>Enzo from Camilland's</t>
  </si>
  <si>
    <t>Kristína Pokorná</t>
  </si>
  <si>
    <t>MÓW MI BIBA Duovarius</t>
  </si>
  <si>
    <t xml:space="preserve"> Whippet</t>
  </si>
  <si>
    <t>SUČKA</t>
  </si>
  <si>
    <t xml:space="preserve">Angel Blue z Bilinskeho Pramene </t>
  </si>
  <si>
    <t>Tamara Susková</t>
  </si>
  <si>
    <t>BISCUIT Little Carphatians</t>
  </si>
  <si>
    <t>Beagle</t>
  </si>
  <si>
    <t>PES</t>
  </si>
  <si>
    <t>Lea Hrašnová</t>
  </si>
  <si>
    <t xml:space="preserve">Zora Eben-Ezer </t>
  </si>
  <si>
    <t>Malý münsterlandský stavač</t>
  </si>
  <si>
    <t>Caroline de Villeneuve</t>
  </si>
  <si>
    <t>Lilli</t>
  </si>
  <si>
    <t>Monika Kowalska-Łabno (PL)</t>
  </si>
  <si>
    <t>Chicavallo Berry Blossom</t>
  </si>
  <si>
    <t>Veronika Sidorjáková</t>
  </si>
  <si>
    <t>Lucky Luke Debbie-Ann</t>
  </si>
  <si>
    <t>Gabriela Lúčová</t>
  </si>
  <si>
    <t>Obedient Hope Majlia</t>
  </si>
  <si>
    <t xml:space="preserve">Veronika Sidorjáková </t>
  </si>
  <si>
    <t>Bentley Sem tam Kladně</t>
  </si>
  <si>
    <t>Český strakatý pes</t>
  </si>
  <si>
    <t>Patrícia Hrušková</t>
  </si>
  <si>
    <t>Pavlína Némová</t>
  </si>
  <si>
    <t xml:space="preserve">Selly </t>
  </si>
  <si>
    <t>Vallová</t>
  </si>
  <si>
    <t>Výsledky pretekov Obedience 2023</t>
  </si>
  <si>
    <t>Sučka</t>
  </si>
  <si>
    <t xml:space="preserve">Lucky Luke Debbie-Ann </t>
  </si>
  <si>
    <t xml:space="preserve">Pes </t>
  </si>
  <si>
    <t>Cheissy Without Borders</t>
  </si>
  <si>
    <t xml:space="preserve">Alena Čierna </t>
  </si>
  <si>
    <t>Eliška Ličková</t>
  </si>
  <si>
    <t>Edvin</t>
  </si>
  <si>
    <t>Ita/Irish Song of Ambassador sun</t>
  </si>
  <si>
    <t>Staford.bulterier</t>
  </si>
  <si>
    <t>Carter Artur Genus of Blue</t>
  </si>
  <si>
    <t>Xenia Polaczykova</t>
  </si>
  <si>
    <t>Amer.stafford</t>
  </si>
  <si>
    <t>Vladimíra Kataniková</t>
  </si>
  <si>
    <t>Amazing Angel Podještědská Smečka</t>
  </si>
  <si>
    <t>Spotting Peak Power Kiwani „Kiwi“</t>
  </si>
  <si>
    <t>Tounouwe All in Mexx „Mexx“</t>
  </si>
  <si>
    <t>Infinita Esperanza Dynamic Quest (Essie)</t>
  </si>
  <si>
    <t xml:space="preserve">Falling in Love Hardy Origin ( Freya) </t>
  </si>
  <si>
    <t>Bambi ( Biscuit Crunch Chimneysweep)</t>
  </si>
  <si>
    <t xml:space="preserve">Edmond Dantes Beberon - Portos </t>
  </si>
  <si>
    <t>Daddy s boy Pure nature</t>
  </si>
  <si>
    <t>Alette Navarre D'anjou</t>
  </si>
  <si>
    <t>Louis.leopardí pes</t>
  </si>
  <si>
    <t>Karin Záhorčáková</t>
  </si>
  <si>
    <t>Cale Venom Robson</t>
  </si>
  <si>
    <t>Alexandra Budayová</t>
  </si>
  <si>
    <t>Holly Cool Lady</t>
  </si>
  <si>
    <t>Katarína Výlupok Šimko</t>
  </si>
  <si>
    <t>Bella Rolann Slovakia</t>
  </si>
  <si>
    <t>Soňa Skaličanová</t>
  </si>
  <si>
    <t>Emerwen Ayra Aranel</t>
  </si>
  <si>
    <t xml:space="preserve"> Sabine A. Löbcke, AT, J. Olearčin</t>
  </si>
  <si>
    <t>Velvet Artemon Invictus Nobilis</t>
  </si>
  <si>
    <t>Pudel veľký</t>
  </si>
  <si>
    <t>Arletty Darcylesth</t>
  </si>
  <si>
    <t>HWT</t>
  </si>
  <si>
    <t>Katarína Huťková</t>
  </si>
  <si>
    <t>Ryder Duster King Wild Rane</t>
  </si>
  <si>
    <t xml:space="preserve">Bradáč malý </t>
  </si>
  <si>
    <t xml:space="preserve">Lucia Gondášová </t>
  </si>
  <si>
    <t>Lucia Longauerová</t>
  </si>
  <si>
    <t>Portug. Vodný pes</t>
  </si>
  <si>
    <t>AMOONA´S POWER Legendary Beauty</t>
  </si>
  <si>
    <t>Lovely Dog B.Bystrica</t>
  </si>
  <si>
    <t>Mgr. Andrea Pulišová</t>
  </si>
  <si>
    <t>Martina</t>
  </si>
  <si>
    <t>Michal Somora</t>
  </si>
  <si>
    <t>xx</t>
  </si>
  <si>
    <t xml:space="preserve">Roman Jurášik </t>
  </si>
  <si>
    <t xml:space="preserve">HAWI ODIN VITA DA CAPO </t>
  </si>
  <si>
    <t xml:space="preserve">Cane Corso </t>
  </si>
  <si>
    <t>Issa</t>
  </si>
  <si>
    <t>Pinč</t>
  </si>
  <si>
    <t xml:space="preserve">Júlia Šafárová </t>
  </si>
  <si>
    <t>Maňa, bez PP</t>
  </si>
  <si>
    <t>Eva Horšičová</t>
  </si>
  <si>
    <t>Bez PP Beky</t>
  </si>
  <si>
    <t>Bez PP</t>
  </si>
  <si>
    <t>Yutta "bez PP"</t>
  </si>
  <si>
    <t xml:space="preserve">Horacio Al-Zdor </t>
  </si>
  <si>
    <t xml:space="preserve">Dušan Lepeta </t>
  </si>
  <si>
    <t xml:space="preserve">Dixiy of Castle Bytča </t>
  </si>
  <si>
    <t xml:space="preserve">Nemecky ovčiak </t>
  </si>
  <si>
    <t xml:space="preserve">Arletty Darcylesth </t>
  </si>
  <si>
    <t xml:space="preserve">Acheron Barolly Slovakia </t>
  </si>
  <si>
    <t>Stafordšírsky bullterier</t>
  </si>
  <si>
    <t>Alžbeta Červená</t>
  </si>
  <si>
    <t>Asta Fenomenal Slovakia</t>
  </si>
  <si>
    <t>Belgický ovčiak - malinois</t>
  </si>
  <si>
    <t xml:space="preserve">Zerro z Kuřimského háje </t>
  </si>
  <si>
    <t>Portugalský vodný pes</t>
  </si>
  <si>
    <t xml:space="preserve">Angie Star was born </t>
  </si>
  <si>
    <t xml:space="preserve">Border collie </t>
  </si>
  <si>
    <t>Tamášiová</t>
  </si>
  <si>
    <t>Louisiánsky leopardí pes</t>
  </si>
  <si>
    <t>Jackie Jaell Beberon</t>
  </si>
  <si>
    <t xml:space="preserve">Lea Zelenáková </t>
  </si>
  <si>
    <t xml:space="preserve">Penktas Elementas Painted by Gentileschi </t>
  </si>
  <si>
    <t>Saluki</t>
  </si>
  <si>
    <t>Horacio Al-Zdor</t>
  </si>
  <si>
    <t>Jai Hilary BEBERON</t>
  </si>
  <si>
    <t>Maďarská vyžla</t>
  </si>
  <si>
    <t>Jarmila Kušnírová</t>
  </si>
  <si>
    <t>Dayricks Fortium Vulkano</t>
  </si>
  <si>
    <t>Baloghová</t>
  </si>
  <si>
    <t>Border kolia</t>
  </si>
  <si>
    <t>Caroline de Villeneuve (FR)</t>
  </si>
  <si>
    <t xml:space="preserve">Jakub Orinčák </t>
  </si>
  <si>
    <t>Cherrie Lipov dvor</t>
  </si>
  <si>
    <t>Pavla Benčatová</t>
  </si>
  <si>
    <t>Sydney Little Soulmate</t>
  </si>
  <si>
    <t>West highland white terrier</t>
  </si>
  <si>
    <t>Aliz Csontos (HU)</t>
  </si>
  <si>
    <t>Koni</t>
  </si>
  <si>
    <t>Csilla Cserépi (HU)</t>
  </si>
  <si>
    <t>Abba Fox Den "Masni"</t>
  </si>
  <si>
    <t>Smooth Collie</t>
  </si>
  <si>
    <t xml:space="preserve">Silvia Stránovská </t>
  </si>
  <si>
    <t xml:space="preserve">Baylee The High Tatras Blueberry </t>
  </si>
  <si>
    <t xml:space="preserve">Pudel Trpasličí </t>
  </si>
  <si>
    <t xml:space="preserve">Amazing Angel Podještědská Smečka	</t>
  </si>
  <si>
    <t>Selly</t>
  </si>
  <si>
    <t>Mighty's Spring Meadow Paz Pelleas</t>
  </si>
  <si>
    <t>Škótsky ovčiak</t>
  </si>
  <si>
    <t xml:space="preserve">Jana Saloušeková </t>
  </si>
  <si>
    <t xml:space="preserve">Buky </t>
  </si>
  <si>
    <t>Peter Ormai (HU)</t>
  </si>
  <si>
    <t>Aida Champion Spirit</t>
  </si>
  <si>
    <t>BO -Malinois</t>
  </si>
  <si>
    <t>Mónika Szőcs (HU)</t>
  </si>
  <si>
    <t xml:space="preserve">Mind The Dog Nippon FOCUS </t>
  </si>
  <si>
    <t xml:space="preserve">Border Collie </t>
  </si>
  <si>
    <t>Alexandra Křivohlavá (CZ)</t>
  </si>
  <si>
    <t xml:space="preserve">Dagmar Hajdeckerová </t>
  </si>
  <si>
    <t>Gabriella Szalai (HU)</t>
  </si>
  <si>
    <t>Osetska Kateryna (UA)</t>
  </si>
  <si>
    <t>My Free Man van de Hartenhove</t>
  </si>
  <si>
    <t xml:space="preserve">Arghala Imotz </t>
  </si>
  <si>
    <t>Half Face Buffi Storytelling (Cous-cous)</t>
  </si>
  <si>
    <t>ASPIRIN Kala Sar Chaim</t>
  </si>
  <si>
    <t>Livin’ La vida Loca</t>
  </si>
  <si>
    <t>Pechová</t>
  </si>
  <si>
    <t>Nossian, Urzso</t>
  </si>
  <si>
    <t xml:space="preserve">Monika Kostelníková </t>
  </si>
  <si>
    <t>ARYA Kati-vlčí mak</t>
  </si>
  <si>
    <t>Markéta Kelbelová</t>
  </si>
  <si>
    <t>Duaphin Golden Medal</t>
  </si>
  <si>
    <t>Čivava</t>
  </si>
  <si>
    <t>Vanessa Fähndrich</t>
  </si>
  <si>
    <t xml:space="preserve">Lucky </t>
  </si>
  <si>
    <t>Šándorová</t>
  </si>
  <si>
    <t>Otília Wittnerová</t>
  </si>
  <si>
    <t>HANNAH z Romoru</t>
  </si>
  <si>
    <t xml:space="preserve">Magdaléna Hlušeková </t>
  </si>
  <si>
    <t>Angie</t>
  </si>
  <si>
    <t xml:space="preserve">Žaneta Fifiková </t>
  </si>
  <si>
    <t xml:space="preserve">Silver Sky Blue Dream of Blackpearl team </t>
  </si>
  <si>
    <t>Ivana Chlebová</t>
  </si>
  <si>
    <t>Forman Kings paws Nijani</t>
  </si>
  <si>
    <t xml:space="preserve">Juraj Horváth </t>
  </si>
  <si>
    <t>Aldamity LADY JANE</t>
  </si>
  <si>
    <t>Patricia Penevová</t>
  </si>
  <si>
    <t xml:space="preserve">Lea Fedorová </t>
  </si>
  <si>
    <t xml:space="preserve">Jaroslava Vašková </t>
  </si>
  <si>
    <t xml:space="preserve">Beautiful Jessica Vasky Dog </t>
  </si>
  <si>
    <t>Lisa Osudové setkání</t>
  </si>
  <si>
    <t>Calf Dozer Unis Kynopolis</t>
  </si>
  <si>
    <t>ANCONNY Wapello forest</t>
  </si>
  <si>
    <t xml:space="preserve">Awsard Seychely </t>
  </si>
  <si>
    <t>SIGMA du Domaine D'Oranna</t>
  </si>
  <si>
    <t xml:space="preserve">QUICK FUSION Stella Venandi </t>
  </si>
  <si>
    <t>Nemecký drôtosrstý stavač</t>
  </si>
  <si>
    <t>Half Face Buffi Storytelling</t>
  </si>
  <si>
    <t>C'Omen Alta Escuela</t>
  </si>
  <si>
    <t>K.Fazekašová</t>
  </si>
  <si>
    <t>Monika Grofčíková</t>
  </si>
  <si>
    <t>Nyo</t>
  </si>
  <si>
    <t>Border kólia(x)</t>
  </si>
  <si>
    <t xml:space="preserve">Karolína Pavlovičová </t>
  </si>
  <si>
    <t xml:space="preserve">Calypso z Bítyšských bažin </t>
  </si>
  <si>
    <t xml:space="preserve">Anglický pointer </t>
  </si>
  <si>
    <t>Dušan Svetlík</t>
  </si>
  <si>
    <t>Eni z Narcisovej</t>
  </si>
  <si>
    <t>Stephanie Noblesse Charm</t>
  </si>
  <si>
    <t>Velvet Artemon INVICTUS NOBILIS</t>
  </si>
  <si>
    <t>Výsledky pretekov Obedience 2024</t>
  </si>
  <si>
    <t>4.5.2024, Prešov</t>
  </si>
  <si>
    <t>Bratislava KŠK1</t>
  </si>
  <si>
    <t>26.5.2024, Bratislava</t>
  </si>
  <si>
    <t>Lovely Dog</t>
  </si>
  <si>
    <t>5.10.2024, Prešov</t>
  </si>
  <si>
    <t>24.11.2024, Tomášov</t>
  </si>
  <si>
    <t>Lovely Dob B.B</t>
  </si>
  <si>
    <t>Roman Valach</t>
  </si>
  <si>
    <t>Fabien Chrystal Light</t>
  </si>
  <si>
    <t>Ida Dítětová</t>
  </si>
  <si>
    <t>Connor Navarre D'anjou</t>
  </si>
  <si>
    <t>Natália Hornyáková</t>
  </si>
  <si>
    <t>Kerry</t>
  </si>
  <si>
    <t>Suka</t>
  </si>
  <si>
    <t>Redyland Cheeky Lemon Drop</t>
  </si>
  <si>
    <t xml:space="preserve">Rhodesian Ridgeback </t>
  </si>
  <si>
    <t>Timea Cázerová</t>
  </si>
  <si>
    <t>Brandon By Malstef</t>
  </si>
  <si>
    <t xml:space="preserve">Belgický ovčiak - malinois </t>
  </si>
  <si>
    <t>Diana Seifertová</t>
  </si>
  <si>
    <t>Cassiopea Meli Sanny Staff</t>
  </si>
  <si>
    <t>Staffordshire Bull Terrier</t>
  </si>
  <si>
    <t xml:space="preserve">Suka </t>
  </si>
  <si>
    <t>Martin Obuch</t>
  </si>
  <si>
    <t>Maddie</t>
  </si>
  <si>
    <t>Hana Petz</t>
  </si>
  <si>
    <t>Katarina Vylupok Simko</t>
  </si>
  <si>
    <t>Stafordshirsky bulterier</t>
  </si>
  <si>
    <t xml:space="preserve">Livin’ la Vida Loca </t>
  </si>
  <si>
    <t>Fazekašová</t>
  </si>
  <si>
    <t>Miroslava Velčíková</t>
  </si>
  <si>
    <t>Grashley Wärter Des Schwarzwaldes</t>
  </si>
  <si>
    <t>H'Freya Bohemia Col-Bri</t>
  </si>
  <si>
    <t>Magdaléma Hlušeková</t>
  </si>
  <si>
    <t>Oira</t>
  </si>
  <si>
    <t>BELLATRIX Tatras labs</t>
  </si>
  <si>
    <t>Vladimíra Kataníková</t>
  </si>
  <si>
    <t xml:space="preserve">Amazing Angel Podještedská smečka </t>
  </si>
  <si>
    <t>Hannah z Romoru</t>
  </si>
  <si>
    <t>Bradáč stredný KaS</t>
  </si>
  <si>
    <t>Marketa Kelbelova</t>
  </si>
  <si>
    <t>Border collia</t>
  </si>
  <si>
    <t>ANCONNY WAPELLo forest</t>
  </si>
  <si>
    <t xml:space="preserve">Elaa Hop Bonremo Vensilumpa </t>
  </si>
  <si>
    <t>Hol ovčiak</t>
  </si>
  <si>
    <t>Otilia Something Beautiful</t>
  </si>
  <si>
    <t>ALEXIS BANCHORY Tatras labs</t>
  </si>
  <si>
    <t>Rastislav Skokan</t>
  </si>
  <si>
    <t>CALL ME SUNSCHINE Vasky dog</t>
  </si>
  <si>
    <t>Sabshal Quatro</t>
  </si>
  <si>
    <t>Jakub Orinčák</t>
  </si>
  <si>
    <t>Maiko Henriet´s  Garden</t>
  </si>
  <si>
    <t>I Am Miss Wildly Brave Unstoppable Dream 'Ginny'</t>
  </si>
  <si>
    <t>Nova Scotia Duck Tolling Retriever</t>
  </si>
  <si>
    <t>West Highland WT</t>
  </si>
  <si>
    <t>Silvia Stránovská</t>
  </si>
  <si>
    <t>Baylee The High Tatras Blueberry</t>
  </si>
  <si>
    <t>pudel trpasličí</t>
  </si>
  <si>
    <t>Martina Gaži</t>
  </si>
  <si>
    <t>Dare to be Divine Fancy That, Whippet</t>
  </si>
  <si>
    <t>whippet</t>
  </si>
  <si>
    <t xml:space="preserve">Lucia Rybárová </t>
  </si>
  <si>
    <t>Betty Fox Whisper</t>
  </si>
  <si>
    <t>Amoona's Power Legendary Beauty</t>
  </si>
  <si>
    <t>Beta Le Prometteur</t>
  </si>
  <si>
    <t>Vulkano Dayricks Fortium</t>
  </si>
  <si>
    <t>Inspire Brown Fatranský sen</t>
  </si>
  <si>
    <t>Kubko Kreator</t>
  </si>
  <si>
    <t>Strasserová, Gaži</t>
  </si>
  <si>
    <t>Andrea Šolcová</t>
  </si>
  <si>
    <t>NOEL</t>
  </si>
  <si>
    <t>Elza od Bojtárov</t>
  </si>
  <si>
    <t>Louisian.leop.pes</t>
  </si>
  <si>
    <t>Radko Rekem</t>
  </si>
  <si>
    <t>Axel Gabov dvor</t>
  </si>
  <si>
    <t xml:space="preserve">NO </t>
  </si>
  <si>
    <t>Shasta</t>
  </si>
  <si>
    <t xml:space="preserve">Ivana Adamcová </t>
  </si>
  <si>
    <t xml:space="preserve">Atrey od Halčianskeho jazera </t>
  </si>
  <si>
    <t>Iade Linhart</t>
  </si>
  <si>
    <t>Emerwen Ayra aranel</t>
  </si>
  <si>
    <t>Dušan Lepeta</t>
  </si>
  <si>
    <t xml:space="preserve">Dixy of Castle Bytča </t>
  </si>
  <si>
    <t>Simona Pavlusová</t>
  </si>
  <si>
    <t>Mia</t>
  </si>
  <si>
    <t xml:space="preserve">Pudel veľký </t>
  </si>
  <si>
    <t xml:space="preserve">Milena Huličková </t>
  </si>
  <si>
    <t>Ďurčanská, Jánsky , CZ</t>
  </si>
  <si>
    <t>Baloghová, Krampe, Fazekašová</t>
  </si>
  <si>
    <t>Esterka Lúčová</t>
  </si>
  <si>
    <t>Elijah Hilary Beberon</t>
  </si>
  <si>
    <t>Vanesa Kurjanová</t>
  </si>
  <si>
    <t>Brave Cintra Legendary Beauty</t>
  </si>
  <si>
    <t>ARRIA Kala Sar Chaim</t>
  </si>
  <si>
    <t>Stief Kata (HU)</t>
  </si>
  <si>
    <t xml:space="preserve">Dreamstone Lady Morphine </t>
  </si>
  <si>
    <t>American Staffordshire Terrier</t>
  </si>
  <si>
    <t>Belgický ovčiak-malinois</t>
  </si>
  <si>
    <t>Ivana Šimůnková (CZ)</t>
  </si>
  <si>
    <t>Every Kingdom Shock Wave</t>
  </si>
  <si>
    <t>Bernadeta Ščišľaková</t>
  </si>
  <si>
    <t>Carmen Black Safír</t>
  </si>
  <si>
    <t>Rotvajler</t>
  </si>
  <si>
    <t>Kristína Dzurňáková</t>
  </si>
  <si>
    <t>Gaston Martaran</t>
  </si>
  <si>
    <t>Belgický ovčiak- Groenendael</t>
  </si>
  <si>
    <t>Vašková Jaroslava</t>
  </si>
  <si>
    <t>Buddy</t>
  </si>
  <si>
    <t>Michal Kníž</t>
  </si>
  <si>
    <t>Mary</t>
  </si>
  <si>
    <t>Križenec</t>
  </si>
  <si>
    <t>Žaneta Kandriková</t>
  </si>
  <si>
    <t>Grim Eldar</t>
  </si>
  <si>
    <t>Bartha Nóra</t>
  </si>
  <si>
    <t>Enzo From Camilland's</t>
  </si>
  <si>
    <t>Fonix From Camilland's</t>
  </si>
  <si>
    <t>Gerlinde Dobler , DE</t>
  </si>
  <si>
    <t>Fazekašová, Mazáková</t>
  </si>
  <si>
    <t xml:space="preserve">Andrea Lipková </t>
  </si>
  <si>
    <t xml:space="preserve">Bondu'Ella Lipka-Box </t>
  </si>
  <si>
    <t xml:space="preserve">Nemecky boxer </t>
  </si>
  <si>
    <t>Marta Majtasová</t>
  </si>
  <si>
    <t>Arás la Mistero de Montani</t>
  </si>
  <si>
    <t>Pomeranian</t>
  </si>
  <si>
    <t>Janka Lopatková</t>
  </si>
  <si>
    <t>Ixy Irlow Beberon</t>
  </si>
  <si>
    <t>Andrea Čikelová</t>
  </si>
  <si>
    <t>Blake Henry Laugaritio</t>
  </si>
  <si>
    <t>Pudel velký</t>
  </si>
  <si>
    <t>Eddy</t>
  </si>
  <si>
    <t xml:space="preserve"> Monika Kowalska-Łabno (PL)</t>
  </si>
  <si>
    <t>Bodové hodnotenie za rok 2022</t>
  </si>
  <si>
    <t>Bodové hodnotenie za rok 2023</t>
  </si>
  <si>
    <t>Anna Buryn (PL)</t>
  </si>
  <si>
    <t>Aleksandra Pater (PL)</t>
  </si>
  <si>
    <t>Ewelina Wojtacha (PL)</t>
  </si>
  <si>
    <t>Elisabeth Suchy (AT)</t>
  </si>
  <si>
    <t xml:space="preserve">Patrícia Hrušková </t>
  </si>
  <si>
    <t>Szalai Gabriella (HU)</t>
  </si>
  <si>
    <t>Anna Gergely (HU)</t>
  </si>
  <si>
    <t>Bodové hodnotenie za rok 2024</t>
  </si>
  <si>
    <t>Valeriia Lurtaeva (RUS)</t>
  </si>
  <si>
    <t xml:space="preserve">29.10.2020 Preteky so zadaním skúšky </t>
  </si>
  <si>
    <t xml:space="preserve">10.10.2020 preteky  so zadaním skúšky </t>
  </si>
  <si>
    <t>Preteky  a skúška
16.10.2010, Bratislava</t>
  </si>
  <si>
    <t>Preteky a skúška
8.5.2010, Bratislava</t>
  </si>
  <si>
    <t>Preteky a skúška
13.6.2010, Podlesok (Košice)</t>
  </si>
  <si>
    <t>LO
14.4.2024_B.Bystrica</t>
  </si>
  <si>
    <t>LO
24.6.2024 T.Teplice</t>
  </si>
  <si>
    <t>LO
MSR, 7.9.2024, MSR</t>
  </si>
  <si>
    <t>LO
20.5.2023, Banská Bystrica</t>
  </si>
  <si>
    <t>LO
8.7.2023 Turčianske T.</t>
  </si>
  <si>
    <t>LO
26.8.2023, Bratislava</t>
  </si>
  <si>
    <t>*/ LO = preteky zaradené do ročného vyhodnotenia v Lige Obedience</t>
  </si>
  <si>
    <t>LO
23.9.2023, Malý Lapáš</t>
  </si>
  <si>
    <t>LO
21.10.2023, Prešov</t>
  </si>
  <si>
    <t>LO
5.11.2023 , B.Bystrica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</si>
</sst>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9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3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color indexed="51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2"/>
      <color indexed="3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9"/>
      <color indexed="58"/>
      <name val="Arial"/>
      <family val="2"/>
      <charset val="238"/>
    </font>
    <font>
      <b/>
      <u/>
      <sz val="9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indexed="53"/>
      <name val="Arial"/>
      <family val="2"/>
      <charset val="238"/>
    </font>
    <font>
      <b/>
      <sz val="12"/>
      <color indexed="53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  <charset val="238"/>
    </font>
    <font>
      <u/>
      <sz val="1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b/>
      <sz val="12"/>
      <name val="Segoe UI Symbo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0000"/>
      <name val="Arial"/>
      <family val="2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16" fillId="2" borderId="0" applyNumberFormat="0" applyBorder="0" applyAlignment="0" applyProtection="0"/>
    <xf numFmtId="0" fontId="13" fillId="10" borderId="1" applyNumberFormat="0" applyAlignment="0" applyProtection="0"/>
    <xf numFmtId="0" fontId="1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5" fillId="11" borderId="5" applyNumberFormat="0" applyAlignment="0" applyProtection="0"/>
    <xf numFmtId="0" fontId="12" fillId="3" borderId="1" applyNumberFormat="0" applyAlignment="0" applyProtection="0"/>
    <xf numFmtId="0" fontId="5" fillId="11" borderId="5" applyNumberFormat="0" applyAlignment="0" applyProtection="0"/>
    <xf numFmtId="0" fontId="11" fillId="0" borderId="6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13" borderId="7" applyNumberFormat="0" applyFont="0" applyAlignment="0" applyProtection="0"/>
    <xf numFmtId="0" fontId="14" fillId="10" borderId="8" applyNumberFormat="0" applyAlignment="0" applyProtection="0"/>
    <xf numFmtId="0" fontId="10" fillId="13" borderId="7" applyNumberFormat="0" applyFont="0" applyAlignment="0" applyProtection="0"/>
    <xf numFmtId="0" fontId="11" fillId="0" borderId="6" applyNumberFormat="0" applyFill="0" applyAlignment="0" applyProtection="0"/>
    <xf numFmtId="0" fontId="12" fillId="3" borderId="1" applyNumberFormat="0" applyAlignment="0" applyProtection="0"/>
    <xf numFmtId="0" fontId="13" fillId="10" borderId="1" applyNumberFormat="0" applyAlignment="0" applyProtection="0"/>
    <xf numFmtId="0" fontId="14" fillId="10" borderId="8" applyNumberFormat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</cellStyleXfs>
  <cellXfs count="1509">
    <xf numFmtId="0" fontId="0" fillId="0" borderId="0" xfId="0"/>
    <xf numFmtId="2" fontId="27" fillId="0" borderId="9" xfId="0" applyNumberFormat="1" applyFont="1" applyBorder="1" applyAlignment="1">
      <alignment horizontal="center"/>
    </xf>
    <xf numFmtId="2" fontId="27" fillId="0" borderId="10" xfId="0" applyNumberFormat="1" applyFont="1" applyBorder="1" applyAlignment="1">
      <alignment horizontal="center"/>
    </xf>
    <xf numFmtId="0" fontId="36" fillId="0" borderId="11" xfId="0" applyFont="1" applyBorder="1" applyAlignment="1">
      <alignment horizontal="left"/>
    </xf>
    <xf numFmtId="0" fontId="36" fillId="0" borderId="0" xfId="0" applyFont="1" applyAlignment="1">
      <alignment horizontal="left"/>
    </xf>
    <xf numFmtId="2" fontId="27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21" fillId="0" borderId="0" xfId="0" applyFont="1"/>
    <xf numFmtId="0" fontId="30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/>
    <xf numFmtId="0" fontId="27" fillId="0" borderId="21" xfId="0" applyFont="1" applyBorder="1"/>
    <xf numFmtId="0" fontId="28" fillId="0" borderId="22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2" fontId="27" fillId="0" borderId="23" xfId="0" applyNumberFormat="1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4" fontId="27" fillId="0" borderId="27" xfId="0" applyNumberFormat="1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30" xfId="0" applyFont="1" applyBorder="1"/>
    <xf numFmtId="0" fontId="27" fillId="0" borderId="31" xfId="0" applyFont="1" applyBorder="1"/>
    <xf numFmtId="0" fontId="28" fillId="0" borderId="32" xfId="0" applyFont="1" applyBorder="1" applyAlignment="1">
      <alignment horizontal="center"/>
    </xf>
    <xf numFmtId="2" fontId="27" fillId="0" borderId="33" xfId="0" applyNumberFormat="1" applyFont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34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7" fillId="0" borderId="38" xfId="0" applyFont="1" applyBorder="1"/>
    <xf numFmtId="0" fontId="27" fillId="0" borderId="39" xfId="0" applyFont="1" applyBorder="1"/>
    <xf numFmtId="0" fontId="32" fillId="0" borderId="40" xfId="0" applyFont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4" fontId="27" fillId="0" borderId="42" xfId="0" applyNumberFormat="1" applyFont="1" applyBorder="1" applyAlignment="1">
      <alignment horizontal="center"/>
    </xf>
    <xf numFmtId="0" fontId="27" fillId="0" borderId="43" xfId="0" applyFont="1" applyBorder="1" applyAlignment="1">
      <alignment horizontal="center"/>
    </xf>
    <xf numFmtId="0" fontId="27" fillId="0" borderId="44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2" fontId="27" fillId="0" borderId="45" xfId="0" applyNumberFormat="1" applyFont="1" applyBorder="1" applyAlignment="1">
      <alignment horizontal="center"/>
    </xf>
    <xf numFmtId="2" fontId="27" fillId="0" borderId="46" xfId="0" applyNumberFormat="1" applyFont="1" applyBorder="1" applyAlignment="1">
      <alignment horizontal="center"/>
    </xf>
    <xf numFmtId="0" fontId="27" fillId="0" borderId="46" xfId="0" applyFont="1" applyBorder="1" applyAlignment="1">
      <alignment horizontal="center"/>
    </xf>
    <xf numFmtId="4" fontId="27" fillId="0" borderId="47" xfId="0" applyNumberFormat="1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7" fillId="0" borderId="49" xfId="0" applyFont="1" applyBorder="1" applyAlignment="1">
      <alignment horizontal="center"/>
    </xf>
    <xf numFmtId="0" fontId="30" fillId="0" borderId="50" xfId="0" applyFont="1" applyBorder="1" applyAlignment="1">
      <alignment horizontal="center"/>
    </xf>
    <xf numFmtId="0" fontId="30" fillId="0" borderId="51" xfId="0" applyFont="1" applyBorder="1" applyAlignment="1">
      <alignment horizontal="center"/>
    </xf>
    <xf numFmtId="0" fontId="30" fillId="0" borderId="46" xfId="0" applyFont="1" applyBorder="1" applyAlignment="1">
      <alignment horizontal="center"/>
    </xf>
    <xf numFmtId="0" fontId="30" fillId="0" borderId="45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48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53" xfId="0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27" fillId="0" borderId="54" xfId="0" applyFont="1" applyBorder="1"/>
    <xf numFmtId="0" fontId="27" fillId="0" borderId="52" xfId="0" applyFont="1" applyBorder="1"/>
    <xf numFmtId="0" fontId="33" fillId="0" borderId="15" xfId="0" applyFont="1" applyBorder="1" applyAlignment="1">
      <alignment horizontal="center"/>
    </xf>
    <xf numFmtId="0" fontId="33" fillId="0" borderId="55" xfId="0" applyFont="1" applyBorder="1" applyAlignment="1">
      <alignment horizontal="center"/>
    </xf>
    <xf numFmtId="2" fontId="27" fillId="0" borderId="53" xfId="0" applyNumberFormat="1" applyFont="1" applyBorder="1"/>
    <xf numFmtId="0" fontId="31" fillId="0" borderId="40" xfId="0" applyFont="1" applyBorder="1" applyAlignment="1">
      <alignment horizontal="center"/>
    </xf>
    <xf numFmtId="2" fontId="27" fillId="0" borderId="16" xfId="0" applyNumberFormat="1" applyFont="1" applyBorder="1" applyAlignment="1">
      <alignment horizontal="center"/>
    </xf>
    <xf numFmtId="0" fontId="30" fillId="0" borderId="56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0" borderId="39" xfId="0" applyFont="1" applyBorder="1" applyAlignment="1">
      <alignment horizontal="center"/>
    </xf>
    <xf numFmtId="0" fontId="30" fillId="0" borderId="43" xfId="0" applyFont="1" applyBorder="1" applyAlignment="1">
      <alignment horizontal="center"/>
    </xf>
    <xf numFmtId="0" fontId="27" fillId="0" borderId="58" xfId="0" applyFont="1" applyBorder="1"/>
    <xf numFmtId="0" fontId="27" fillId="0" borderId="59" xfId="0" applyFont="1" applyBorder="1"/>
    <xf numFmtId="0" fontId="31" fillId="0" borderId="55" xfId="0" applyFont="1" applyBorder="1" applyAlignment="1">
      <alignment horizontal="center"/>
    </xf>
    <xf numFmtId="2" fontId="27" fillId="0" borderId="60" xfId="0" applyNumberFormat="1" applyFont="1" applyBorder="1" applyAlignment="1">
      <alignment horizontal="center"/>
    </xf>
    <xf numFmtId="2" fontId="27" fillId="0" borderId="55" xfId="0" applyNumberFormat="1" applyFont="1" applyBorder="1" applyAlignment="1">
      <alignment horizontal="center"/>
    </xf>
    <xf numFmtId="0" fontId="27" fillId="0" borderId="55" xfId="0" applyFont="1" applyBorder="1" applyAlignment="1">
      <alignment horizontal="center"/>
    </xf>
    <xf numFmtId="4" fontId="27" fillId="0" borderId="61" xfId="0" applyNumberFormat="1" applyFont="1" applyBorder="1" applyAlignment="1">
      <alignment horizontal="center"/>
    </xf>
    <xf numFmtId="0" fontId="27" fillId="0" borderId="62" xfId="0" applyFont="1" applyBorder="1" applyAlignment="1">
      <alignment horizontal="center"/>
    </xf>
    <xf numFmtId="0" fontId="30" fillId="0" borderId="63" xfId="0" applyFont="1" applyBorder="1" applyAlignment="1">
      <alignment horizontal="center"/>
    </xf>
    <xf numFmtId="0" fontId="30" fillId="0" borderId="64" xfId="0" applyFont="1" applyBorder="1" applyAlignment="1">
      <alignment horizontal="center"/>
    </xf>
    <xf numFmtId="0" fontId="30" fillId="0" borderId="55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30" fillId="0" borderId="59" xfId="0" applyFont="1" applyBorder="1" applyAlignment="1">
      <alignment horizontal="center"/>
    </xf>
    <xf numFmtId="0" fontId="30" fillId="0" borderId="62" xfId="0" applyFont="1" applyBorder="1" applyAlignment="1">
      <alignment horizontal="center"/>
    </xf>
    <xf numFmtId="2" fontId="0" fillId="0" borderId="0" xfId="0" applyNumberFormat="1"/>
    <xf numFmtId="0" fontId="27" fillId="0" borderId="65" xfId="0" applyFont="1" applyBorder="1"/>
    <xf numFmtId="0" fontId="27" fillId="0" borderId="17" xfId="0" applyFont="1" applyBorder="1"/>
    <xf numFmtId="0" fontId="28" fillId="0" borderId="15" xfId="0" applyFont="1" applyBorder="1" applyAlignment="1">
      <alignment horizontal="center"/>
    </xf>
    <xf numFmtId="2" fontId="27" fillId="0" borderId="15" xfId="0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66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67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0" fontId="25" fillId="0" borderId="68" xfId="0" applyFont="1" applyBorder="1" applyAlignment="1">
      <alignment horizontal="center"/>
    </xf>
    <xf numFmtId="0" fontId="25" fillId="0" borderId="68" xfId="0" applyFont="1" applyBorder="1" applyAlignment="1">
      <alignment horizontal="center" wrapText="1"/>
    </xf>
    <xf numFmtId="0" fontId="25" fillId="0" borderId="69" xfId="0" applyFont="1" applyBorder="1" applyAlignment="1">
      <alignment horizontal="center"/>
    </xf>
    <xf numFmtId="0" fontId="25" fillId="0" borderId="70" xfId="0" applyFont="1" applyBorder="1" applyAlignment="1">
      <alignment horizontal="center" wrapText="1"/>
    </xf>
    <xf numFmtId="0" fontId="25" fillId="0" borderId="71" xfId="0" applyFont="1" applyBorder="1" applyAlignment="1">
      <alignment horizontal="center"/>
    </xf>
    <xf numFmtId="0" fontId="26" fillId="0" borderId="72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36" fillId="0" borderId="73" xfId="0" applyFont="1" applyBorder="1" applyAlignment="1">
      <alignment horizontal="center"/>
    </xf>
    <xf numFmtId="0" fontId="36" fillId="0" borderId="74" xfId="0" applyFont="1" applyBorder="1"/>
    <xf numFmtId="0" fontId="36" fillId="0" borderId="73" xfId="0" applyFont="1" applyBorder="1"/>
    <xf numFmtId="0" fontId="36" fillId="0" borderId="0" xfId="0" applyFont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0" xfId="0" applyFont="1"/>
    <xf numFmtId="0" fontId="36" fillId="0" borderId="11" xfId="0" applyFont="1" applyBorder="1"/>
    <xf numFmtId="0" fontId="36" fillId="0" borderId="75" xfId="0" applyFont="1" applyBorder="1" applyAlignment="1">
      <alignment horizontal="left"/>
    </xf>
    <xf numFmtId="0" fontId="38" fillId="0" borderId="76" xfId="0" applyFont="1" applyBorder="1" applyAlignment="1">
      <alignment horizontal="left"/>
    </xf>
    <xf numFmtId="0" fontId="38" fillId="0" borderId="75" xfId="0" applyFont="1" applyBorder="1" applyAlignment="1">
      <alignment horizontal="left"/>
    </xf>
    <xf numFmtId="2" fontId="27" fillId="0" borderId="28" xfId="0" applyNumberFormat="1" applyFont="1" applyBorder="1" applyAlignment="1">
      <alignment horizontal="center"/>
    </xf>
    <xf numFmtId="0" fontId="27" fillId="0" borderId="77" xfId="0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0" fontId="27" fillId="0" borderId="79" xfId="0" applyFont="1" applyBorder="1"/>
    <xf numFmtId="0" fontId="27" fillId="0" borderId="80" xfId="0" applyFont="1" applyBorder="1"/>
    <xf numFmtId="2" fontId="27" fillId="0" borderId="81" xfId="0" applyNumberFormat="1" applyFont="1" applyBorder="1" applyAlignment="1">
      <alignment horizontal="center"/>
    </xf>
    <xf numFmtId="2" fontId="27" fillId="0" borderId="43" xfId="0" applyNumberFormat="1" applyFont="1" applyBorder="1" applyAlignment="1">
      <alignment horizontal="center"/>
    </xf>
    <xf numFmtId="2" fontId="27" fillId="0" borderId="26" xfId="0" applyNumberFormat="1" applyFont="1" applyBorder="1" applyAlignment="1">
      <alignment horizontal="center"/>
    </xf>
    <xf numFmtId="2" fontId="27" fillId="0" borderId="82" xfId="0" applyNumberFormat="1" applyFont="1" applyBorder="1" applyAlignment="1">
      <alignment horizontal="center"/>
    </xf>
    <xf numFmtId="0" fontId="38" fillId="0" borderId="0" xfId="0" applyFont="1" applyAlignment="1">
      <alignment horizontal="left"/>
    </xf>
    <xf numFmtId="2" fontId="27" fillId="0" borderId="18" xfId="0" applyNumberFormat="1" applyFont="1" applyBorder="1" applyAlignment="1">
      <alignment horizontal="center"/>
    </xf>
    <xf numFmtId="0" fontId="39" fillId="0" borderId="83" xfId="0" applyFont="1" applyBorder="1" applyAlignment="1">
      <alignment horizontal="center"/>
    </xf>
    <xf numFmtId="0" fontId="27" fillId="0" borderId="84" xfId="0" applyFont="1" applyBorder="1" applyAlignment="1">
      <alignment horizontal="center"/>
    </xf>
    <xf numFmtId="0" fontId="27" fillId="0" borderId="85" xfId="0" applyFont="1" applyBorder="1"/>
    <xf numFmtId="0" fontId="27" fillId="0" borderId="86" xfId="0" applyFont="1" applyBorder="1"/>
    <xf numFmtId="0" fontId="28" fillId="0" borderId="87" xfId="0" applyFont="1" applyBorder="1" applyAlignment="1">
      <alignment horizontal="center"/>
    </xf>
    <xf numFmtId="2" fontId="27" fillId="0" borderId="88" xfId="0" applyNumberFormat="1" applyFont="1" applyBorder="1" applyAlignment="1">
      <alignment horizontal="center"/>
    </xf>
    <xf numFmtId="2" fontId="27" fillId="0" borderId="89" xfId="0" applyNumberFormat="1" applyFont="1" applyBorder="1" applyAlignment="1">
      <alignment horizontal="center"/>
    </xf>
    <xf numFmtId="1" fontId="0" fillId="0" borderId="0" xfId="0" applyNumberFormat="1"/>
    <xf numFmtId="2" fontId="27" fillId="0" borderId="42" xfId="0" applyNumberFormat="1" applyFont="1" applyBorder="1" applyAlignment="1">
      <alignment horizontal="center"/>
    </xf>
    <xf numFmtId="2" fontId="27" fillId="0" borderId="27" xfId="0" applyNumberFormat="1" applyFont="1" applyBorder="1" applyAlignment="1">
      <alignment horizontal="center"/>
    </xf>
    <xf numFmtId="0" fontId="27" fillId="0" borderId="89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32" xfId="0" applyFont="1" applyBorder="1" applyAlignment="1">
      <alignment horizontal="center"/>
    </xf>
    <xf numFmtId="0" fontId="25" fillId="0" borderId="90" xfId="0" applyFont="1" applyBorder="1" applyAlignment="1">
      <alignment horizontal="center" wrapText="1"/>
    </xf>
    <xf numFmtId="1" fontId="27" fillId="0" borderId="91" xfId="0" applyNumberFormat="1" applyFont="1" applyBorder="1" applyAlignment="1">
      <alignment horizontal="center"/>
    </xf>
    <xf numFmtId="1" fontId="39" fillId="0" borderId="91" xfId="0" applyNumberFormat="1" applyFont="1" applyBorder="1" applyAlignment="1">
      <alignment horizontal="center"/>
    </xf>
    <xf numFmtId="1" fontId="27" fillId="0" borderId="92" xfId="0" applyNumberFormat="1" applyFont="1" applyBorder="1" applyAlignment="1">
      <alignment horizontal="center"/>
    </xf>
    <xf numFmtId="2" fontId="27" fillId="0" borderId="53" xfId="0" applyNumberFormat="1" applyFont="1" applyBorder="1" applyAlignment="1">
      <alignment horizontal="center"/>
    </xf>
    <xf numFmtId="1" fontId="31" fillId="0" borderId="28" xfId="0" applyNumberFormat="1" applyFont="1" applyBorder="1" applyAlignment="1">
      <alignment horizontal="center"/>
    </xf>
    <xf numFmtId="1" fontId="31" fillId="0" borderId="91" xfId="0" applyNumberFormat="1" applyFont="1" applyBorder="1" applyAlignment="1">
      <alignment horizontal="center"/>
    </xf>
    <xf numFmtId="0" fontId="37" fillId="0" borderId="0" xfId="0" applyFont="1" applyAlignment="1">
      <alignment horizontal="left"/>
    </xf>
    <xf numFmtId="0" fontId="27" fillId="14" borderId="93" xfId="0" applyFont="1" applyFill="1" applyBorder="1" applyAlignment="1">
      <alignment horizontal="center"/>
    </xf>
    <xf numFmtId="0" fontId="31" fillId="14" borderId="44" xfId="0" applyFont="1" applyFill="1" applyBorder="1" applyAlignment="1">
      <alignment horizontal="center"/>
    </xf>
    <xf numFmtId="2" fontId="27" fillId="14" borderId="20" xfId="0" applyNumberFormat="1" applyFont="1" applyFill="1" applyBorder="1" applyAlignment="1">
      <alignment horizontal="center"/>
    </xf>
    <xf numFmtId="0" fontId="27" fillId="14" borderId="9" xfId="0" applyFont="1" applyFill="1" applyBorder="1" applyAlignment="1">
      <alignment horizontal="center"/>
    </xf>
    <xf numFmtId="0" fontId="31" fillId="14" borderId="28" xfId="0" applyFont="1" applyFill="1" applyBorder="1" applyAlignment="1">
      <alignment horizontal="center"/>
    </xf>
    <xf numFmtId="0" fontId="27" fillId="14" borderId="11" xfId="0" applyFont="1" applyFill="1" applyBorder="1" applyAlignment="1">
      <alignment horizontal="center"/>
    </xf>
    <xf numFmtId="2" fontId="27" fillId="14" borderId="9" xfId="0" applyNumberFormat="1" applyFont="1" applyFill="1" applyBorder="1" applyAlignment="1">
      <alignment horizontal="center"/>
    </xf>
    <xf numFmtId="0" fontId="27" fillId="14" borderId="12" xfId="0" applyFont="1" applyFill="1" applyBorder="1" applyAlignment="1">
      <alignment horizontal="center"/>
    </xf>
    <xf numFmtId="2" fontId="27" fillId="14" borderId="38" xfId="0" applyNumberFormat="1" applyFont="1" applyFill="1" applyBorder="1" applyAlignment="1">
      <alignment horizontal="center"/>
    </xf>
    <xf numFmtId="2" fontId="27" fillId="14" borderId="30" xfId="0" applyNumberFormat="1" applyFont="1" applyFill="1" applyBorder="1" applyAlignment="1">
      <alignment horizontal="center"/>
    </xf>
    <xf numFmtId="0" fontId="31" fillId="14" borderId="49" xfId="0" applyFont="1" applyFill="1" applyBorder="1" applyAlignment="1">
      <alignment horizontal="center"/>
    </xf>
    <xf numFmtId="2" fontId="27" fillId="14" borderId="10" xfId="0" applyNumberFormat="1" applyFont="1" applyFill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32" xfId="0" applyFont="1" applyBorder="1" applyAlignment="1">
      <alignment horizontal="center"/>
    </xf>
    <xf numFmtId="0" fontId="10" fillId="0" borderId="0" xfId="0" applyFont="1"/>
    <xf numFmtId="0" fontId="30" fillId="14" borderId="44" xfId="0" applyFont="1" applyFill="1" applyBorder="1" applyAlignment="1">
      <alignment horizontal="center"/>
    </xf>
    <xf numFmtId="0" fontId="30" fillId="14" borderId="28" xfId="0" applyFont="1" applyFill="1" applyBorder="1" applyAlignment="1">
      <alignment horizontal="center"/>
    </xf>
    <xf numFmtId="0" fontId="27" fillId="14" borderId="28" xfId="0" applyFont="1" applyFill="1" applyBorder="1" applyAlignment="1">
      <alignment horizontal="center"/>
    </xf>
    <xf numFmtId="0" fontId="27" fillId="14" borderId="66" xfId="0" applyFont="1" applyFill="1" applyBorder="1" applyAlignment="1">
      <alignment horizontal="center"/>
    </xf>
    <xf numFmtId="0" fontId="27" fillId="14" borderId="53" xfId="0" applyFont="1" applyFill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4" fillId="0" borderId="76" xfId="0" applyFont="1" applyBorder="1" applyAlignment="1">
      <alignment horizontal="left"/>
    </xf>
    <xf numFmtId="0" fontId="10" fillId="0" borderId="75" xfId="0" applyFont="1" applyBorder="1" applyAlignment="1">
      <alignment horizontal="left"/>
    </xf>
    <xf numFmtId="0" fontId="10" fillId="0" borderId="73" xfId="0" applyFont="1" applyBorder="1"/>
    <xf numFmtId="0" fontId="10" fillId="0" borderId="11" xfId="0" applyFont="1" applyBorder="1"/>
    <xf numFmtId="0" fontId="4" fillId="0" borderId="74" xfId="0" applyFont="1" applyBorder="1" applyAlignment="1">
      <alignment horizontal="left"/>
    </xf>
    <xf numFmtId="0" fontId="4" fillId="0" borderId="94" xfId="0" applyFont="1" applyBorder="1" applyAlignment="1">
      <alignment horizontal="left"/>
    </xf>
    <xf numFmtId="0" fontId="36" fillId="0" borderId="72" xfId="0" applyFont="1" applyBorder="1" applyAlignment="1">
      <alignment horizontal="center"/>
    </xf>
    <xf numFmtId="0" fontId="36" fillId="0" borderId="95" xfId="0" applyFont="1" applyBorder="1"/>
    <xf numFmtId="0" fontId="10" fillId="0" borderId="72" xfId="0" applyFont="1" applyBorder="1"/>
    <xf numFmtId="0" fontId="4" fillId="0" borderId="95" xfId="0" applyFont="1" applyBorder="1" applyAlignment="1">
      <alignment horizontal="left"/>
    </xf>
    <xf numFmtId="0" fontId="36" fillId="0" borderId="72" xfId="0" applyFont="1" applyBorder="1"/>
    <xf numFmtId="0" fontId="27" fillId="0" borderId="96" xfId="0" applyFont="1" applyBorder="1" applyAlignment="1">
      <alignment horizontal="center"/>
    </xf>
    <xf numFmtId="1" fontId="39" fillId="0" borderId="97" xfId="0" applyNumberFormat="1" applyFont="1" applyBorder="1" applyAlignment="1">
      <alignment horizontal="center"/>
    </xf>
    <xf numFmtId="0" fontId="27" fillId="0" borderId="98" xfId="0" applyFont="1" applyBorder="1" applyAlignment="1">
      <alignment horizontal="center"/>
    </xf>
    <xf numFmtId="0" fontId="27" fillId="0" borderId="99" xfId="0" applyFont="1" applyBorder="1"/>
    <xf numFmtId="0" fontId="27" fillId="0" borderId="100" xfId="0" applyFont="1" applyBorder="1"/>
    <xf numFmtId="0" fontId="28" fillId="0" borderId="101" xfId="0" applyFont="1" applyBorder="1" applyAlignment="1">
      <alignment horizontal="center"/>
    </xf>
    <xf numFmtId="2" fontId="27" fillId="0" borderId="102" xfId="0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1" fontId="31" fillId="0" borderId="103" xfId="0" applyNumberFormat="1" applyFont="1" applyBorder="1" applyAlignment="1">
      <alignment horizontal="center"/>
    </xf>
    <xf numFmtId="1" fontId="27" fillId="0" borderId="104" xfId="0" applyNumberFormat="1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2" fontId="27" fillId="0" borderId="105" xfId="0" applyNumberFormat="1" applyFont="1" applyBorder="1" applyAlignment="1">
      <alignment horizontal="center"/>
    </xf>
    <xf numFmtId="1" fontId="39" fillId="0" borderId="106" xfId="0" applyNumberFormat="1" applyFont="1" applyBorder="1" applyAlignment="1">
      <alignment horizontal="center"/>
    </xf>
    <xf numFmtId="0" fontId="40" fillId="0" borderId="101" xfId="0" applyFont="1" applyBorder="1" applyAlignment="1">
      <alignment horizontal="center"/>
    </xf>
    <xf numFmtId="0" fontId="27" fillId="14" borderId="107" xfId="0" applyFont="1" applyFill="1" applyBorder="1" applyAlignment="1">
      <alignment horizontal="center"/>
    </xf>
    <xf numFmtId="0" fontId="30" fillId="14" borderId="103" xfId="0" applyFont="1" applyFill="1" applyBorder="1" applyAlignment="1">
      <alignment horizontal="center"/>
    </xf>
    <xf numFmtId="0" fontId="27" fillId="0" borderId="108" xfId="0" applyFont="1" applyBorder="1" applyAlignment="1">
      <alignment horizontal="center"/>
    </xf>
    <xf numFmtId="0" fontId="27" fillId="0" borderId="103" xfId="0" applyFont="1" applyBorder="1" applyAlignment="1">
      <alignment horizontal="center"/>
    </xf>
    <xf numFmtId="2" fontId="27" fillId="14" borderId="10" xfId="0" applyNumberFormat="1" applyFont="1" applyFill="1" applyBorder="1"/>
    <xf numFmtId="0" fontId="31" fillId="14" borderId="53" xfId="0" applyFont="1" applyFill="1" applyBorder="1" applyAlignment="1">
      <alignment horizontal="center"/>
    </xf>
    <xf numFmtId="2" fontId="27" fillId="14" borderId="23" xfId="0" applyNumberFormat="1" applyFont="1" applyFill="1" applyBorder="1" applyAlignment="1">
      <alignment horizontal="center"/>
    </xf>
    <xf numFmtId="2" fontId="27" fillId="14" borderId="45" xfId="0" applyNumberFormat="1" applyFont="1" applyFill="1" applyBorder="1" applyAlignment="1">
      <alignment horizontal="center"/>
    </xf>
    <xf numFmtId="2" fontId="27" fillId="14" borderId="33" xfId="0" applyNumberFormat="1" applyFont="1" applyFill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36" fillId="0" borderId="75" xfId="0" applyFont="1" applyBorder="1" applyAlignment="1">
      <alignment horizontal="center"/>
    </xf>
    <xf numFmtId="2" fontId="27" fillId="0" borderId="9" xfId="0" applyNumberFormat="1" applyFont="1" applyBorder="1"/>
    <xf numFmtId="2" fontId="27" fillId="0" borderId="107" xfId="0" applyNumberFormat="1" applyFont="1" applyBorder="1" applyAlignment="1">
      <alignment horizontal="center"/>
    </xf>
    <xf numFmtId="2" fontId="27" fillId="0" borderId="11" xfId="0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164" fontId="27" fillId="0" borderId="102" xfId="0" applyNumberFormat="1" applyFont="1" applyBorder="1" applyAlignment="1">
      <alignment horizontal="center"/>
    </xf>
    <xf numFmtId="164" fontId="27" fillId="0" borderId="27" xfId="0" applyNumberFormat="1" applyFont="1" applyBorder="1" applyAlignment="1">
      <alignment horizontal="center"/>
    </xf>
    <xf numFmtId="164" fontId="27" fillId="0" borderId="67" xfId="0" applyNumberFormat="1" applyFont="1" applyBorder="1" applyAlignment="1">
      <alignment horizontal="center"/>
    </xf>
    <xf numFmtId="164" fontId="27" fillId="0" borderId="27" xfId="0" applyNumberFormat="1" applyFont="1" applyBorder="1"/>
    <xf numFmtId="164" fontId="27" fillId="0" borderId="109" xfId="0" applyNumberFormat="1" applyFont="1" applyBorder="1" applyAlignment="1">
      <alignment horizontal="center"/>
    </xf>
    <xf numFmtId="164" fontId="27" fillId="0" borderId="42" xfId="0" applyNumberFormat="1" applyFont="1" applyBorder="1" applyAlignment="1">
      <alignment horizontal="center"/>
    </xf>
    <xf numFmtId="164" fontId="27" fillId="0" borderId="47" xfId="0" applyNumberFormat="1" applyFont="1" applyBorder="1" applyAlignment="1">
      <alignment horizontal="center"/>
    </xf>
    <xf numFmtId="2" fontId="27" fillId="14" borderId="41" xfId="0" applyNumberFormat="1" applyFont="1" applyFill="1" applyBorder="1" applyAlignment="1">
      <alignment horizontal="center"/>
    </xf>
    <xf numFmtId="2" fontId="27" fillId="0" borderId="108" xfId="0" applyNumberFormat="1" applyFont="1" applyBorder="1" applyAlignment="1">
      <alignment horizontal="center"/>
    </xf>
    <xf numFmtId="2" fontId="27" fillId="0" borderId="34" xfId="0" applyNumberFormat="1" applyFont="1" applyBorder="1" applyAlignment="1">
      <alignment horizontal="center"/>
    </xf>
    <xf numFmtId="0" fontId="25" fillId="14" borderId="69" xfId="0" applyFont="1" applyFill="1" applyBorder="1" applyAlignment="1">
      <alignment horizontal="center" wrapText="1"/>
    </xf>
    <xf numFmtId="0" fontId="25" fillId="14" borderId="79" xfId="0" applyFont="1" applyFill="1" applyBorder="1" applyAlignment="1">
      <alignment horizontal="center"/>
    </xf>
    <xf numFmtId="2" fontId="27" fillId="14" borderId="99" xfId="0" applyNumberFormat="1" applyFont="1" applyFill="1" applyBorder="1" applyAlignment="1">
      <alignment horizontal="center"/>
    </xf>
    <xf numFmtId="2" fontId="27" fillId="14" borderId="65" xfId="0" applyNumberFormat="1" applyFont="1" applyFill="1" applyBorder="1" applyAlignment="1">
      <alignment horizontal="center"/>
    </xf>
    <xf numFmtId="2" fontId="27" fillId="0" borderId="28" xfId="0" applyNumberFormat="1" applyFont="1" applyBorder="1"/>
    <xf numFmtId="164" fontId="27" fillId="0" borderId="99" xfId="0" applyNumberFormat="1" applyFont="1" applyBorder="1" applyAlignment="1">
      <alignment horizontal="center"/>
    </xf>
    <xf numFmtId="164" fontId="27" fillId="0" borderId="20" xfId="0" applyNumberFormat="1" applyFont="1" applyBorder="1" applyAlignment="1">
      <alignment horizontal="center"/>
    </xf>
    <xf numFmtId="164" fontId="27" fillId="0" borderId="65" xfId="0" applyNumberFormat="1" applyFont="1" applyBorder="1" applyAlignment="1">
      <alignment horizontal="center"/>
    </xf>
    <xf numFmtId="164" fontId="27" fillId="0" borderId="30" xfId="0" applyNumberFormat="1" applyFont="1" applyBorder="1"/>
    <xf numFmtId="164" fontId="27" fillId="0" borderId="38" xfId="0" applyNumberFormat="1" applyFont="1" applyBorder="1" applyAlignment="1">
      <alignment horizontal="center"/>
    </xf>
    <xf numFmtId="164" fontId="27" fillId="0" borderId="30" xfId="0" applyNumberFormat="1" applyFont="1" applyBorder="1" applyAlignment="1">
      <alignment horizontal="center"/>
    </xf>
    <xf numFmtId="164" fontId="27" fillId="0" borderId="54" xfId="0" applyNumberFormat="1" applyFont="1" applyBorder="1" applyAlignment="1">
      <alignment horizontal="center"/>
    </xf>
    <xf numFmtId="164" fontId="27" fillId="0" borderId="20" xfId="0" applyNumberFormat="1" applyFont="1" applyBorder="1"/>
    <xf numFmtId="0" fontId="41" fillId="0" borderId="101" xfId="0" applyFont="1" applyBorder="1" applyAlignment="1">
      <alignment horizontal="center"/>
    </xf>
    <xf numFmtId="0" fontId="41" fillId="0" borderId="22" xfId="0" applyFont="1" applyBorder="1" applyAlignment="1">
      <alignment horizontal="center"/>
    </xf>
    <xf numFmtId="0" fontId="41" fillId="0" borderId="40" xfId="0" applyFont="1" applyBorder="1" applyAlignment="1">
      <alignment horizontal="center"/>
    </xf>
    <xf numFmtId="0" fontId="42" fillId="0" borderId="40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27" fillId="0" borderId="110" xfId="0" applyFont="1" applyBorder="1" applyAlignment="1">
      <alignment horizontal="center"/>
    </xf>
    <xf numFmtId="0" fontId="27" fillId="0" borderId="111" xfId="0" applyFont="1" applyBorder="1"/>
    <xf numFmtId="0" fontId="27" fillId="0" borderId="112" xfId="0" applyFont="1" applyBorder="1"/>
    <xf numFmtId="0" fontId="31" fillId="0" borderId="113" xfId="0" applyFont="1" applyBorder="1" applyAlignment="1">
      <alignment horizontal="center"/>
    </xf>
    <xf numFmtId="164" fontId="27" fillId="0" borderId="114" xfId="0" applyNumberFormat="1" applyFont="1" applyBorder="1" applyAlignment="1">
      <alignment horizontal="center"/>
    </xf>
    <xf numFmtId="2" fontId="27" fillId="0" borderId="115" xfId="0" applyNumberFormat="1" applyFont="1" applyBorder="1" applyAlignment="1">
      <alignment horizontal="center"/>
    </xf>
    <xf numFmtId="0" fontId="27" fillId="0" borderId="116" xfId="0" applyFont="1" applyBorder="1" applyAlignment="1">
      <alignment horizontal="center"/>
    </xf>
    <xf numFmtId="0" fontId="27" fillId="0" borderId="117" xfId="0" applyFont="1" applyBorder="1"/>
    <xf numFmtId="0" fontId="27" fillId="0" borderId="118" xfId="0" applyFont="1" applyBorder="1"/>
    <xf numFmtId="0" fontId="32" fillId="0" borderId="101" xfId="0" applyFont="1" applyBorder="1" applyAlignment="1">
      <alignment horizontal="center"/>
    </xf>
    <xf numFmtId="164" fontId="27" fillId="0" borderId="119" xfId="0" applyNumberFormat="1" applyFont="1" applyBorder="1" applyAlignment="1">
      <alignment horizontal="center"/>
    </xf>
    <xf numFmtId="2" fontId="27" fillId="0" borderId="120" xfId="0" applyNumberFormat="1" applyFont="1" applyBorder="1" applyAlignment="1">
      <alignment horizontal="center"/>
    </xf>
    <xf numFmtId="2" fontId="27" fillId="0" borderId="121" xfId="0" applyNumberFormat="1" applyFont="1" applyBorder="1" applyAlignment="1">
      <alignment horizontal="center"/>
    </xf>
    <xf numFmtId="0" fontId="10" fillId="0" borderId="74" xfId="0" applyFont="1" applyBorder="1"/>
    <xf numFmtId="0" fontId="10" fillId="0" borderId="95" xfId="0" applyFont="1" applyBorder="1"/>
    <xf numFmtId="2" fontId="27" fillId="0" borderId="48" xfId="0" applyNumberFormat="1" applyFont="1" applyBorder="1" applyAlignment="1">
      <alignment horizontal="center"/>
    </xf>
    <xf numFmtId="0" fontId="4" fillId="0" borderId="75" xfId="0" applyFont="1" applyBorder="1" applyAlignment="1">
      <alignment horizontal="left"/>
    </xf>
    <xf numFmtId="0" fontId="36" fillId="0" borderId="95" xfId="0" applyFont="1" applyBorder="1" applyAlignment="1">
      <alignment horizontal="center"/>
    </xf>
    <xf numFmtId="164" fontId="27" fillId="15" borderId="122" xfId="0" applyNumberFormat="1" applyFont="1" applyFill="1" applyBorder="1" applyAlignment="1">
      <alignment horizontal="center"/>
    </xf>
    <xf numFmtId="1" fontId="43" fillId="15" borderId="103" xfId="0" applyNumberFormat="1" applyFont="1" applyFill="1" applyBorder="1" applyAlignment="1">
      <alignment horizontal="center"/>
    </xf>
    <xf numFmtId="164" fontId="27" fillId="15" borderId="123" xfId="0" applyNumberFormat="1" applyFont="1" applyFill="1" applyBorder="1" applyAlignment="1">
      <alignment horizontal="center"/>
    </xf>
    <xf numFmtId="1" fontId="43" fillId="15" borderId="28" xfId="0" applyNumberFormat="1" applyFont="1" applyFill="1" applyBorder="1" applyAlignment="1">
      <alignment horizontal="center"/>
    </xf>
    <xf numFmtId="1" fontId="27" fillId="15" borderId="44" xfId="0" applyNumberFormat="1" applyFont="1" applyFill="1" applyBorder="1" applyAlignment="1">
      <alignment horizontal="center"/>
    </xf>
    <xf numFmtId="164" fontId="27" fillId="15" borderId="124" xfId="0" applyNumberFormat="1" applyFont="1" applyFill="1" applyBorder="1" applyAlignment="1">
      <alignment horizontal="center"/>
    </xf>
    <xf numFmtId="164" fontId="27" fillId="15" borderId="125" xfId="0" applyNumberFormat="1" applyFont="1" applyFill="1" applyBorder="1" applyAlignment="1">
      <alignment horizontal="center"/>
    </xf>
    <xf numFmtId="1" fontId="43" fillId="15" borderId="126" xfId="0" applyNumberFormat="1" applyFont="1" applyFill="1" applyBorder="1" applyAlignment="1">
      <alignment horizontal="center"/>
    </xf>
    <xf numFmtId="1" fontId="43" fillId="15" borderId="44" xfId="0" applyNumberFormat="1" applyFont="1" applyFill="1" applyBorder="1" applyAlignment="1">
      <alignment horizontal="center"/>
    </xf>
    <xf numFmtId="1" fontId="27" fillId="15" borderId="28" xfId="0" applyNumberFormat="1" applyFont="1" applyFill="1" applyBorder="1" applyAlignment="1">
      <alignment horizontal="center"/>
    </xf>
    <xf numFmtId="164" fontId="27" fillId="15" borderId="127" xfId="0" applyNumberFormat="1" applyFont="1" applyFill="1" applyBorder="1" applyAlignment="1">
      <alignment horizontal="center"/>
    </xf>
    <xf numFmtId="1" fontId="27" fillId="15" borderId="49" xfId="0" applyNumberFormat="1" applyFont="1" applyFill="1" applyBorder="1" applyAlignment="1">
      <alignment horizontal="center"/>
    </xf>
    <xf numFmtId="164" fontId="27" fillId="15" borderId="128" xfId="0" applyNumberFormat="1" applyFont="1" applyFill="1" applyBorder="1" applyAlignment="1">
      <alignment horizontal="center"/>
    </xf>
    <xf numFmtId="1" fontId="43" fillId="15" borderId="49" xfId="0" applyNumberFormat="1" applyFont="1" applyFill="1" applyBorder="1" applyAlignment="1">
      <alignment horizontal="center"/>
    </xf>
    <xf numFmtId="1" fontId="43" fillId="15" borderId="129" xfId="0" applyNumberFormat="1" applyFont="1" applyFill="1" applyBorder="1" applyAlignment="1">
      <alignment horizontal="center"/>
    </xf>
    <xf numFmtId="165" fontId="27" fillId="14" borderId="99" xfId="0" applyNumberFormat="1" applyFont="1" applyFill="1" applyBorder="1" applyAlignment="1">
      <alignment horizontal="center"/>
    </xf>
    <xf numFmtId="165" fontId="27" fillId="14" borderId="20" xfId="0" applyNumberFormat="1" applyFont="1" applyFill="1" applyBorder="1" applyAlignment="1">
      <alignment horizontal="center"/>
    </xf>
    <xf numFmtId="165" fontId="27" fillId="14" borderId="38" xfId="0" applyNumberFormat="1" applyFont="1" applyFill="1" applyBorder="1" applyAlignment="1">
      <alignment horizontal="center"/>
    </xf>
    <xf numFmtId="165" fontId="27" fillId="14" borderId="117" xfId="0" applyNumberFormat="1" applyFont="1" applyFill="1" applyBorder="1" applyAlignment="1">
      <alignment horizontal="center"/>
    </xf>
    <xf numFmtId="2" fontId="27" fillId="14" borderId="120" xfId="0" applyNumberFormat="1" applyFont="1" applyFill="1" applyBorder="1" applyAlignment="1">
      <alignment horizontal="center"/>
    </xf>
    <xf numFmtId="165" fontId="27" fillId="14" borderId="54" xfId="0" applyNumberFormat="1" applyFont="1" applyFill="1" applyBorder="1" applyAlignment="1">
      <alignment horizontal="center"/>
    </xf>
    <xf numFmtId="0" fontId="27" fillId="14" borderId="49" xfId="0" applyFont="1" applyFill="1" applyBorder="1" applyAlignment="1">
      <alignment horizontal="center"/>
    </xf>
    <xf numFmtId="164" fontId="27" fillId="14" borderId="41" xfId="0" applyNumberFormat="1" applyFont="1" applyFill="1" applyBorder="1" applyAlignment="1">
      <alignment horizontal="center"/>
    </xf>
    <xf numFmtId="164" fontId="27" fillId="14" borderId="45" xfId="0" applyNumberFormat="1" applyFont="1" applyFill="1" applyBorder="1" applyAlignment="1">
      <alignment horizontal="center"/>
    </xf>
    <xf numFmtId="164" fontId="27" fillId="14" borderId="130" xfId="0" applyNumberFormat="1" applyFont="1" applyFill="1" applyBorder="1" applyAlignment="1">
      <alignment horizontal="center"/>
    </xf>
    <xf numFmtId="2" fontId="27" fillId="14" borderId="115" xfId="0" applyNumberFormat="1" applyFont="1" applyFill="1" applyBorder="1" applyAlignment="1">
      <alignment horizontal="center"/>
    </xf>
    <xf numFmtId="0" fontId="41" fillId="0" borderId="15" xfId="0" applyFont="1" applyBorder="1" applyAlignment="1">
      <alignment horizontal="center"/>
    </xf>
    <xf numFmtId="165" fontId="27" fillId="14" borderId="65" xfId="0" applyNumberFormat="1" applyFont="1" applyFill="1" applyBorder="1" applyAlignment="1">
      <alignment horizontal="center"/>
    </xf>
    <xf numFmtId="1" fontId="27" fillId="15" borderId="66" xfId="0" applyNumberFormat="1" applyFont="1" applyFill="1" applyBorder="1" applyAlignment="1">
      <alignment horizontal="center"/>
    </xf>
    <xf numFmtId="0" fontId="27" fillId="0" borderId="131" xfId="0" applyFont="1" applyBorder="1" applyAlignment="1">
      <alignment horizontal="center"/>
    </xf>
    <xf numFmtId="164" fontId="27" fillId="15" borderId="132" xfId="0" applyNumberFormat="1" applyFont="1" applyFill="1" applyBorder="1" applyAlignment="1">
      <alignment horizontal="center"/>
    </xf>
    <xf numFmtId="165" fontId="27" fillId="14" borderId="30" xfId="0" applyNumberFormat="1" applyFont="1" applyFill="1" applyBorder="1" applyAlignment="1">
      <alignment horizontal="center"/>
    </xf>
    <xf numFmtId="0" fontId="27" fillId="14" borderId="10" xfId="0" applyFont="1" applyFill="1" applyBorder="1" applyAlignment="1">
      <alignment horizontal="center"/>
    </xf>
    <xf numFmtId="1" fontId="43" fillId="15" borderId="53" xfId="0" applyNumberFormat="1" applyFont="1" applyFill="1" applyBorder="1" applyAlignment="1">
      <alignment horizontal="center"/>
    </xf>
    <xf numFmtId="0" fontId="23" fillId="15" borderId="133" xfId="0" applyFont="1" applyFill="1" applyBorder="1" applyAlignment="1">
      <alignment vertical="center" wrapText="1"/>
    </xf>
    <xf numFmtId="0" fontId="31" fillId="15" borderId="44" xfId="0" applyFont="1" applyFill="1" applyBorder="1" applyAlignment="1">
      <alignment horizontal="center"/>
    </xf>
    <xf numFmtId="0" fontId="31" fillId="15" borderId="28" xfId="0" applyFont="1" applyFill="1" applyBorder="1" applyAlignment="1">
      <alignment horizontal="center"/>
    </xf>
    <xf numFmtId="0" fontId="27" fillId="15" borderId="28" xfId="0" applyFont="1" applyFill="1" applyBorder="1" applyAlignment="1">
      <alignment horizontal="center"/>
    </xf>
    <xf numFmtId="0" fontId="27" fillId="15" borderId="66" xfId="0" applyFont="1" applyFill="1" applyBorder="1" applyAlignment="1">
      <alignment horizontal="center"/>
    </xf>
    <xf numFmtId="49" fontId="27" fillId="15" borderId="28" xfId="0" applyNumberFormat="1" applyFont="1" applyFill="1" applyBorder="1" applyAlignment="1">
      <alignment horizontal="center"/>
    </xf>
    <xf numFmtId="49" fontId="27" fillId="15" borderId="49" xfId="0" applyNumberFormat="1" applyFont="1" applyFill="1" applyBorder="1" applyAlignment="1">
      <alignment horizontal="center"/>
    </xf>
    <xf numFmtId="49" fontId="27" fillId="15" borderId="53" xfId="0" applyNumberFormat="1" applyFont="1" applyFill="1" applyBorder="1" applyAlignment="1">
      <alignment horizontal="center"/>
    </xf>
    <xf numFmtId="0" fontId="27" fillId="15" borderId="44" xfId="0" applyFont="1" applyFill="1" applyBorder="1" applyAlignment="1">
      <alignment horizontal="center"/>
    </xf>
    <xf numFmtId="0" fontId="27" fillId="15" borderId="49" xfId="0" applyFont="1" applyFill="1" applyBorder="1" applyAlignment="1">
      <alignment horizontal="center"/>
    </xf>
    <xf numFmtId="0" fontId="31" fillId="15" borderId="49" xfId="0" applyFont="1" applyFill="1" applyBorder="1" applyAlignment="1">
      <alignment horizontal="center"/>
    </xf>
    <xf numFmtId="0" fontId="27" fillId="15" borderId="53" xfId="0" applyFont="1" applyFill="1" applyBorder="1" applyAlignment="1">
      <alignment horizontal="center"/>
    </xf>
    <xf numFmtId="0" fontId="31" fillId="15" borderId="133" xfId="0" applyFont="1" applyFill="1" applyBorder="1" applyAlignment="1">
      <alignment horizontal="center"/>
    </xf>
    <xf numFmtId="0" fontId="25" fillId="14" borderId="71" xfId="0" applyFont="1" applyFill="1" applyBorder="1" applyAlignment="1">
      <alignment horizontal="center"/>
    </xf>
    <xf numFmtId="0" fontId="29" fillId="14" borderId="28" xfId="0" applyFont="1" applyFill="1" applyBorder="1" applyAlignment="1">
      <alignment horizontal="center"/>
    </xf>
    <xf numFmtId="0" fontId="27" fillId="14" borderId="20" xfId="0" applyFont="1" applyFill="1" applyBorder="1" applyAlignment="1">
      <alignment horizontal="center"/>
    </xf>
    <xf numFmtId="0" fontId="29" fillId="14" borderId="66" xfId="0" applyFont="1" applyFill="1" applyBorder="1" applyAlignment="1">
      <alignment horizontal="center"/>
    </xf>
    <xf numFmtId="0" fontId="29" fillId="14" borderId="49" xfId="0" applyFont="1" applyFill="1" applyBorder="1" applyAlignment="1">
      <alignment horizontal="center"/>
    </xf>
    <xf numFmtId="0" fontId="29" fillId="14" borderId="53" xfId="0" applyFont="1" applyFill="1" applyBorder="1" applyAlignment="1">
      <alignment horizontal="center"/>
    </xf>
    <xf numFmtId="0" fontId="27" fillId="14" borderId="38" xfId="0" applyFont="1" applyFill="1" applyBorder="1" applyAlignment="1">
      <alignment horizontal="center"/>
    </xf>
    <xf numFmtId="0" fontId="29" fillId="14" borderId="44" xfId="0" applyFont="1" applyFill="1" applyBorder="1" applyAlignment="1">
      <alignment horizontal="center"/>
    </xf>
    <xf numFmtId="0" fontId="27" fillId="14" borderId="54" xfId="0" applyFont="1" applyFill="1" applyBorder="1" applyAlignment="1">
      <alignment horizontal="center"/>
    </xf>
    <xf numFmtId="2" fontId="27" fillId="14" borderId="12" xfId="0" applyNumberFormat="1" applyFont="1" applyFill="1" applyBorder="1" applyAlignment="1">
      <alignment horizontal="center"/>
    </xf>
    <xf numFmtId="2" fontId="27" fillId="14" borderId="54" xfId="0" applyNumberFormat="1" applyFont="1" applyFill="1" applyBorder="1" applyAlignment="1">
      <alignment horizontal="center"/>
    </xf>
    <xf numFmtId="2" fontId="27" fillId="14" borderId="53" xfId="0" applyNumberFormat="1" applyFont="1" applyFill="1" applyBorder="1"/>
    <xf numFmtId="2" fontId="27" fillId="14" borderId="58" xfId="0" applyNumberFormat="1" applyFont="1" applyFill="1" applyBorder="1" applyAlignment="1">
      <alignment horizontal="center"/>
    </xf>
    <xf numFmtId="0" fontId="31" fillId="14" borderId="133" xfId="0" applyFont="1" applyFill="1" applyBorder="1" applyAlignment="1">
      <alignment horizontal="center"/>
    </xf>
    <xf numFmtId="0" fontId="44" fillId="0" borderId="0" xfId="0" applyFont="1"/>
    <xf numFmtId="0" fontId="27" fillId="14" borderId="99" xfId="0" applyFont="1" applyFill="1" applyBorder="1" applyAlignment="1">
      <alignment horizontal="center"/>
    </xf>
    <xf numFmtId="0" fontId="27" fillId="14" borderId="65" xfId="0" applyFont="1" applyFill="1" applyBorder="1" applyAlignment="1">
      <alignment horizontal="center"/>
    </xf>
    <xf numFmtId="0" fontId="38" fillId="0" borderId="94" xfId="0" applyFont="1" applyBorder="1" applyAlignment="1">
      <alignment horizontal="left"/>
    </xf>
    <xf numFmtId="2" fontId="27" fillId="0" borderId="38" xfId="0" applyNumberFormat="1" applyFont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0" borderId="85" xfId="0" applyNumberFormat="1" applyFont="1" applyBorder="1" applyAlignment="1">
      <alignment horizontal="center"/>
    </xf>
    <xf numFmtId="2" fontId="27" fillId="0" borderId="65" xfId="0" applyNumberFormat="1" applyFont="1" applyBorder="1" applyAlignment="1">
      <alignment horizontal="center"/>
    </xf>
    <xf numFmtId="2" fontId="27" fillId="0" borderId="79" xfId="0" applyNumberFormat="1" applyFont="1" applyBorder="1" applyAlignment="1">
      <alignment horizontal="center"/>
    </xf>
    <xf numFmtId="14" fontId="45" fillId="0" borderId="21" xfId="0" applyNumberFormat="1" applyFont="1" applyBorder="1" applyAlignment="1">
      <alignment horizontal="center"/>
    </xf>
    <xf numFmtId="14" fontId="45" fillId="0" borderId="33" xfId="0" applyNumberFormat="1" applyFont="1" applyBorder="1" applyAlignment="1">
      <alignment horizontal="center"/>
    </xf>
    <xf numFmtId="0" fontId="21" fillId="15" borderId="134" xfId="0" applyFont="1" applyFill="1" applyBorder="1" applyAlignment="1">
      <alignment horizontal="center" wrapText="1"/>
    </xf>
    <xf numFmtId="2" fontId="30" fillId="15" borderId="40" xfId="0" applyNumberFormat="1" applyFont="1" applyFill="1" applyBorder="1"/>
    <xf numFmtId="2" fontId="30" fillId="15" borderId="22" xfId="0" applyNumberFormat="1" applyFont="1" applyFill="1" applyBorder="1"/>
    <xf numFmtId="4" fontId="30" fillId="15" borderId="22" xfId="0" applyNumberFormat="1" applyFont="1" applyFill="1" applyBorder="1"/>
    <xf numFmtId="2" fontId="30" fillId="15" borderId="15" xfId="0" applyNumberFormat="1" applyFont="1" applyFill="1" applyBorder="1"/>
    <xf numFmtId="0" fontId="30" fillId="15" borderId="22" xfId="0" applyFont="1" applyFill="1" applyBorder="1"/>
    <xf numFmtId="0" fontId="30" fillId="15" borderId="46" xfId="0" applyFont="1" applyFill="1" applyBorder="1"/>
    <xf numFmtId="2" fontId="30" fillId="15" borderId="46" xfId="0" applyNumberFormat="1" applyFont="1" applyFill="1" applyBorder="1"/>
    <xf numFmtId="2" fontId="30" fillId="15" borderId="32" xfId="0" applyNumberFormat="1" applyFont="1" applyFill="1" applyBorder="1"/>
    <xf numFmtId="2" fontId="30" fillId="15" borderId="55" xfId="0" applyNumberFormat="1" applyFont="1" applyFill="1" applyBorder="1"/>
    <xf numFmtId="0" fontId="0" fillId="0" borderId="95" xfId="0" applyBorder="1"/>
    <xf numFmtId="0" fontId="21" fillId="0" borderId="95" xfId="0" applyFont="1" applyBorder="1"/>
    <xf numFmtId="0" fontId="21" fillId="0" borderId="133" xfId="0" applyFont="1" applyBorder="1"/>
    <xf numFmtId="0" fontId="21" fillId="0" borderId="66" xfId="0" applyFont="1" applyBorder="1"/>
    <xf numFmtId="0" fontId="30" fillId="0" borderId="0" xfId="0" applyFont="1"/>
    <xf numFmtId="0" fontId="20" fillId="0" borderId="0" xfId="0" applyFont="1" applyAlignment="1">
      <alignment textRotation="90"/>
    </xf>
    <xf numFmtId="0" fontId="46" fillId="0" borderId="0" xfId="0" applyFont="1"/>
    <xf numFmtId="0" fontId="20" fillId="0" borderId="0" xfId="0" applyFont="1"/>
    <xf numFmtId="0" fontId="0" fillId="0" borderId="0" xfId="0" applyAlignment="1">
      <alignment textRotation="90"/>
    </xf>
    <xf numFmtId="0" fontId="21" fillId="0" borderId="110" xfId="0" applyFont="1" applyBorder="1" applyAlignment="1">
      <alignment horizontal="center" vertical="center" textRotation="90"/>
    </xf>
    <xf numFmtId="0" fontId="21" fillId="0" borderId="139" xfId="0" applyFont="1" applyBorder="1" applyAlignment="1">
      <alignment horizontal="center" vertical="center"/>
    </xf>
    <xf numFmtId="0" fontId="21" fillId="0" borderId="134" xfId="0" applyFont="1" applyBorder="1" applyAlignment="1">
      <alignment horizontal="center" vertical="center"/>
    </xf>
    <xf numFmtId="0" fontId="22" fillId="0" borderId="140" xfId="0" applyFont="1" applyBorder="1" applyAlignment="1">
      <alignment horizontal="center" wrapText="1"/>
    </xf>
    <xf numFmtId="0" fontId="22" fillId="0" borderId="141" xfId="0" applyFont="1" applyBorder="1" applyAlignment="1">
      <alignment horizontal="center" wrapText="1"/>
    </xf>
    <xf numFmtId="0" fontId="22" fillId="0" borderId="139" xfId="0" applyFont="1" applyBorder="1" applyAlignment="1">
      <alignment horizontal="center" vertical="center" wrapText="1"/>
    </xf>
    <xf numFmtId="0" fontId="22" fillId="0" borderId="142" xfId="0" applyFont="1" applyBorder="1" applyAlignment="1">
      <alignment horizontal="center" vertical="center" wrapText="1"/>
    </xf>
    <xf numFmtId="0" fontId="27" fillId="0" borderId="23" xfId="0" applyFont="1" applyBorder="1"/>
    <xf numFmtId="0" fontId="36" fillId="0" borderId="21" xfId="0" applyFont="1" applyBorder="1"/>
    <xf numFmtId="0" fontId="36" fillId="0" borderId="22" xfId="0" applyFont="1" applyBorder="1"/>
    <xf numFmtId="2" fontId="36" fillId="0" borderId="143" xfId="0" applyNumberFormat="1" applyFont="1" applyBorder="1" applyAlignment="1">
      <alignment horizontal="center"/>
    </xf>
    <xf numFmtId="4" fontId="27" fillId="0" borderId="143" xfId="0" applyNumberFormat="1" applyFont="1" applyBorder="1" applyAlignment="1">
      <alignment horizontal="center"/>
    </xf>
    <xf numFmtId="2" fontId="27" fillId="14" borderId="143" xfId="0" applyNumberFormat="1" applyFont="1" applyFill="1" applyBorder="1" applyAlignment="1">
      <alignment horizontal="center"/>
    </xf>
    <xf numFmtId="0" fontId="27" fillId="0" borderId="41" xfId="0" applyFont="1" applyBorder="1"/>
    <xf numFmtId="0" fontId="36" fillId="0" borderId="39" xfId="0" applyFont="1" applyBorder="1"/>
    <xf numFmtId="0" fontId="36" fillId="0" borderId="40" xfId="0" applyFont="1" applyBorder="1"/>
    <xf numFmtId="2" fontId="27" fillId="0" borderId="144" xfId="0" applyNumberFormat="1" applyFont="1" applyBorder="1" applyAlignment="1">
      <alignment horizontal="center"/>
    </xf>
    <xf numFmtId="4" fontId="27" fillId="0" borderId="144" xfId="0" applyNumberFormat="1" applyFont="1" applyBorder="1" applyAlignment="1">
      <alignment horizontal="center"/>
    </xf>
    <xf numFmtId="0" fontId="27" fillId="14" borderId="144" xfId="0" applyFont="1" applyFill="1" applyBorder="1" applyAlignment="1">
      <alignment horizontal="center"/>
    </xf>
    <xf numFmtId="2" fontId="27" fillId="0" borderId="143" xfId="0" applyNumberFormat="1" applyFont="1" applyBorder="1" applyAlignment="1">
      <alignment horizontal="center"/>
    </xf>
    <xf numFmtId="2" fontId="27" fillId="0" borderId="145" xfId="0" applyNumberFormat="1" applyFont="1" applyBorder="1" applyAlignment="1">
      <alignment horizontal="center"/>
    </xf>
    <xf numFmtId="2" fontId="27" fillId="0" borderId="146" xfId="0" applyNumberFormat="1" applyFont="1" applyBorder="1"/>
    <xf numFmtId="0" fontId="27" fillId="14" borderId="143" xfId="0" applyFont="1" applyFill="1" applyBorder="1" applyAlignment="1">
      <alignment horizontal="center"/>
    </xf>
    <xf numFmtId="0" fontId="36" fillId="0" borderId="17" xfId="0" applyFont="1" applyBorder="1"/>
    <xf numFmtId="2" fontId="27" fillId="0" borderId="147" xfId="0" applyNumberFormat="1" applyFont="1" applyBorder="1" applyAlignment="1">
      <alignment horizontal="center"/>
    </xf>
    <xf numFmtId="0" fontId="27" fillId="0" borderId="147" xfId="0" applyFont="1" applyBorder="1" applyAlignment="1">
      <alignment horizontal="center"/>
    </xf>
    <xf numFmtId="0" fontId="27" fillId="14" borderId="147" xfId="0" applyFont="1" applyFill="1" applyBorder="1" applyAlignment="1">
      <alignment horizontal="center"/>
    </xf>
    <xf numFmtId="0" fontId="27" fillId="0" borderId="143" xfId="0" applyFont="1" applyBorder="1" applyAlignment="1">
      <alignment horizontal="center"/>
    </xf>
    <xf numFmtId="2" fontId="27" fillId="0" borderId="143" xfId="0" applyNumberFormat="1" applyFont="1" applyBorder="1"/>
    <xf numFmtId="4" fontId="27" fillId="0" borderId="149" xfId="0" applyNumberFormat="1" applyFont="1" applyBorder="1" applyAlignment="1">
      <alignment horizontal="center"/>
    </xf>
    <xf numFmtId="0" fontId="27" fillId="0" borderId="45" xfId="0" applyFont="1" applyBorder="1"/>
    <xf numFmtId="0" fontId="36" fillId="0" borderId="52" xfId="0" applyFont="1" applyBorder="1"/>
    <xf numFmtId="0" fontId="36" fillId="0" borderId="46" xfId="0" applyFont="1" applyBorder="1"/>
    <xf numFmtId="2" fontId="36" fillId="0" borderId="150" xfId="0" applyNumberFormat="1" applyFont="1" applyBorder="1" applyAlignment="1">
      <alignment horizontal="center"/>
    </xf>
    <xf numFmtId="4" fontId="27" fillId="0" borderId="151" xfId="0" applyNumberFormat="1" applyFont="1" applyBorder="1" applyAlignment="1">
      <alignment horizontal="center"/>
    </xf>
    <xf numFmtId="2" fontId="36" fillId="0" borderId="146" xfId="0" applyNumberFormat="1" applyFont="1" applyBorder="1" applyAlignment="1">
      <alignment horizontal="center"/>
    </xf>
    <xf numFmtId="0" fontId="36" fillId="0" borderId="15" xfId="0" applyFont="1" applyBorder="1"/>
    <xf numFmtId="2" fontId="27" fillId="0" borderId="0" xfId="0" applyNumberFormat="1" applyFont="1" applyAlignment="1">
      <alignment horizontal="center"/>
    </xf>
    <xf numFmtId="0" fontId="36" fillId="0" borderId="100" xfId="0" applyFont="1" applyBorder="1"/>
    <xf numFmtId="0" fontId="36" fillId="0" borderId="101" xfId="0" applyFont="1" applyBorder="1"/>
    <xf numFmtId="2" fontId="27" fillId="0" borderId="152" xfId="0" applyNumberFormat="1" applyFont="1" applyBorder="1" applyAlignment="1">
      <alignment horizontal="center"/>
    </xf>
    <xf numFmtId="4" fontId="27" fillId="0" borderId="152" xfId="0" applyNumberFormat="1" applyFont="1" applyBorder="1" applyAlignment="1">
      <alignment horizontal="center"/>
    </xf>
    <xf numFmtId="2" fontId="27" fillId="14" borderId="105" xfId="0" applyNumberFormat="1" applyFont="1" applyFill="1" applyBorder="1" applyAlignment="1">
      <alignment horizontal="center"/>
    </xf>
    <xf numFmtId="2" fontId="27" fillId="0" borderId="153" xfId="0" applyNumberFormat="1" applyFont="1" applyBorder="1" applyAlignment="1">
      <alignment horizontal="center"/>
    </xf>
    <xf numFmtId="2" fontId="27" fillId="0" borderId="125" xfId="0" applyNumberFormat="1" applyFont="1" applyBorder="1" applyAlignment="1">
      <alignment horizontal="center"/>
    </xf>
    <xf numFmtId="2" fontId="27" fillId="0" borderId="123" xfId="0" applyNumberFormat="1" applyFont="1" applyBorder="1" applyAlignment="1">
      <alignment horizontal="center"/>
    </xf>
    <xf numFmtId="0" fontId="36" fillId="0" borderId="25" xfId="0" applyFont="1" applyBorder="1"/>
    <xf numFmtId="0" fontId="36" fillId="0" borderId="57" xfId="0" applyFont="1" applyBorder="1"/>
    <xf numFmtId="0" fontId="27" fillId="0" borderId="154" xfId="0" applyFont="1" applyBorder="1"/>
    <xf numFmtId="0" fontId="36" fillId="0" borderId="154" xfId="0" applyFont="1" applyBorder="1"/>
    <xf numFmtId="0" fontId="27" fillId="0" borderId="155" xfId="0" applyFont="1" applyBorder="1"/>
    <xf numFmtId="0" fontId="36" fillId="0" borderId="155" xfId="0" applyFont="1" applyBorder="1"/>
    <xf numFmtId="0" fontId="10" fillId="0" borderId="0" xfId="0" applyFont="1" applyAlignment="1">
      <alignment textRotation="90"/>
    </xf>
    <xf numFmtId="1" fontId="29" fillId="14" borderId="106" xfId="0" applyNumberFormat="1" applyFont="1" applyFill="1" applyBorder="1" applyAlignment="1">
      <alignment horizontal="center"/>
    </xf>
    <xf numFmtId="1" fontId="27" fillId="14" borderId="97" xfId="0" applyNumberFormat="1" applyFont="1" applyFill="1" applyBorder="1" applyAlignment="1">
      <alignment horizontal="center"/>
    </xf>
    <xf numFmtId="1" fontId="31" fillId="0" borderId="97" xfId="0" applyNumberFormat="1" applyFont="1" applyBorder="1" applyAlignment="1">
      <alignment horizontal="center"/>
    </xf>
    <xf numFmtId="1" fontId="29" fillId="14" borderId="91" xfId="0" applyNumberFormat="1" applyFont="1" applyFill="1" applyBorder="1" applyAlignment="1">
      <alignment horizontal="center"/>
    </xf>
    <xf numFmtId="1" fontId="27" fillId="0" borderId="28" xfId="0" applyNumberFormat="1" applyFont="1" applyBorder="1" applyAlignment="1">
      <alignment horizontal="center"/>
    </xf>
    <xf numFmtId="1" fontId="27" fillId="14" borderId="91" xfId="0" applyNumberFormat="1" applyFont="1" applyFill="1" applyBorder="1" applyAlignment="1">
      <alignment horizontal="center"/>
    </xf>
    <xf numFmtId="1" fontId="27" fillId="0" borderId="97" xfId="0" applyNumberFormat="1" applyFont="1" applyBorder="1" applyAlignment="1">
      <alignment horizontal="center"/>
    </xf>
    <xf numFmtId="0" fontId="27" fillId="0" borderId="16" xfId="0" applyFont="1" applyBorder="1"/>
    <xf numFmtId="1" fontId="27" fillId="14" borderId="148" xfId="0" applyNumberFormat="1" applyFont="1" applyFill="1" applyBorder="1" applyAlignment="1">
      <alignment horizontal="center"/>
    </xf>
    <xf numFmtId="1" fontId="27" fillId="0" borderId="148" xfId="0" applyNumberFormat="1" applyFont="1" applyBorder="1" applyAlignment="1">
      <alignment horizontal="center"/>
    </xf>
    <xf numFmtId="1" fontId="27" fillId="14" borderId="28" xfId="0" applyNumberFormat="1" applyFont="1" applyFill="1" applyBorder="1" applyAlignment="1">
      <alignment horizontal="center"/>
    </xf>
    <xf numFmtId="1" fontId="27" fillId="14" borderId="104" xfId="0" applyNumberFormat="1" applyFont="1" applyFill="1" applyBorder="1" applyAlignment="1">
      <alignment horizontal="center"/>
    </xf>
    <xf numFmtId="1" fontId="27" fillId="0" borderId="49" xfId="0" applyNumberFormat="1" applyFont="1" applyBorder="1" applyAlignment="1">
      <alignment horizontal="center"/>
    </xf>
    <xf numFmtId="1" fontId="27" fillId="14" borderId="66" xfId="0" applyNumberFormat="1" applyFont="1" applyFill="1" applyBorder="1" applyAlignment="1">
      <alignment horizontal="center"/>
    </xf>
    <xf numFmtId="1" fontId="27" fillId="0" borderId="66" xfId="0" applyNumberFormat="1" applyFont="1" applyBorder="1" applyAlignment="1">
      <alignment horizontal="center"/>
    </xf>
    <xf numFmtId="1" fontId="27" fillId="14" borderId="103" xfId="0" applyNumberFormat="1" applyFont="1" applyFill="1" applyBorder="1" applyAlignment="1">
      <alignment horizontal="center"/>
    </xf>
    <xf numFmtId="1" fontId="27" fillId="14" borderId="44" xfId="0" applyNumberFormat="1" applyFont="1" applyFill="1" applyBorder="1" applyAlignment="1">
      <alignment horizontal="center"/>
    </xf>
    <xf numFmtId="1" fontId="31" fillId="0" borderId="44" xfId="0" applyNumberFormat="1" applyFont="1" applyBorder="1" applyAlignment="1">
      <alignment horizontal="center"/>
    </xf>
    <xf numFmtId="1" fontId="27" fillId="0" borderId="44" xfId="0" applyNumberFormat="1" applyFont="1" applyBorder="1" applyAlignment="1">
      <alignment horizontal="center"/>
    </xf>
    <xf numFmtId="0" fontId="27" fillId="0" borderId="0" xfId="0" applyFont="1"/>
    <xf numFmtId="2" fontId="27" fillId="0" borderId="147" xfId="0" applyNumberFormat="1" applyFont="1" applyBorder="1"/>
    <xf numFmtId="2" fontId="27" fillId="14" borderId="16" xfId="0" applyNumberFormat="1" applyFont="1" applyFill="1" applyBorder="1" applyAlignment="1">
      <alignment horizontal="center"/>
    </xf>
    <xf numFmtId="1" fontId="27" fillId="0" borderId="53" xfId="0" applyNumberFormat="1" applyFont="1" applyBorder="1" applyAlignment="1">
      <alignment horizontal="center"/>
    </xf>
    <xf numFmtId="2" fontId="27" fillId="14" borderId="102" xfId="0" applyNumberFormat="1" applyFont="1" applyFill="1" applyBorder="1" applyAlignment="1">
      <alignment horizontal="center"/>
    </xf>
    <xf numFmtId="1" fontId="27" fillId="14" borderId="107" xfId="0" applyNumberFormat="1" applyFont="1" applyFill="1" applyBorder="1" applyAlignment="1">
      <alignment horizontal="center"/>
    </xf>
    <xf numFmtId="2" fontId="27" fillId="14" borderId="42" xfId="0" applyNumberFormat="1" applyFont="1" applyFill="1" applyBorder="1" applyAlignment="1">
      <alignment horizontal="center"/>
    </xf>
    <xf numFmtId="1" fontId="27" fillId="14" borderId="93" xfId="0" applyNumberFormat="1" applyFont="1" applyFill="1" applyBorder="1" applyAlignment="1">
      <alignment horizontal="center"/>
    </xf>
    <xf numFmtId="0" fontId="27" fillId="0" borderId="24" xfId="0" applyFont="1" applyBorder="1"/>
    <xf numFmtId="0" fontId="36" fillId="0" borderId="145" xfId="0" applyFont="1" applyBorder="1"/>
    <xf numFmtId="2" fontId="27" fillId="14" borderId="27" xfId="0" applyNumberFormat="1" applyFont="1" applyFill="1" applyBorder="1" applyAlignment="1">
      <alignment horizontal="center"/>
    </xf>
    <xf numFmtId="1" fontId="27" fillId="14" borderId="9" xfId="0" applyNumberFormat="1" applyFont="1" applyFill="1" applyBorder="1" applyAlignment="1">
      <alignment horizontal="center"/>
    </xf>
    <xf numFmtId="4" fontId="27" fillId="0" borderId="147" xfId="0" applyNumberFormat="1" applyFont="1" applyBorder="1" applyAlignment="1">
      <alignment horizontal="center"/>
    </xf>
    <xf numFmtId="2" fontId="27" fillId="14" borderId="67" xfId="0" applyNumberFormat="1" applyFont="1" applyFill="1" applyBorder="1" applyAlignment="1">
      <alignment horizontal="center"/>
    </xf>
    <xf numFmtId="1" fontId="27" fillId="14" borderId="11" xfId="0" applyNumberFormat="1" applyFont="1" applyFill="1" applyBorder="1" applyAlignment="1">
      <alignment horizontal="center"/>
    </xf>
    <xf numFmtId="2" fontId="27" fillId="0" borderId="150" xfId="0" applyNumberFormat="1" applyFont="1" applyBorder="1" applyAlignment="1">
      <alignment horizontal="center"/>
    </xf>
    <xf numFmtId="4" fontId="27" fillId="0" borderId="101" xfId="0" applyNumberFormat="1" applyFont="1" applyBorder="1" applyAlignment="1">
      <alignment horizontal="center"/>
    </xf>
    <xf numFmtId="4" fontId="27" fillId="0" borderId="107" xfId="0" applyNumberFormat="1" applyFont="1" applyBorder="1" applyAlignment="1">
      <alignment horizontal="center"/>
    </xf>
    <xf numFmtId="1" fontId="27" fillId="0" borderId="103" xfId="0" applyNumberFormat="1" applyFont="1" applyBorder="1" applyAlignment="1">
      <alignment horizontal="center"/>
    </xf>
    <xf numFmtId="0" fontId="27" fillId="0" borderId="25" xfId="0" applyFont="1" applyBorder="1"/>
    <xf numFmtId="0" fontId="0" fillId="0" borderId="22" xfId="0" applyBorder="1"/>
    <xf numFmtId="0" fontId="0" fillId="0" borderId="9" xfId="0" applyBorder="1"/>
    <xf numFmtId="0" fontId="10" fillId="0" borderId="143" xfId="0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4" fontId="27" fillId="0" borderId="40" xfId="0" applyNumberFormat="1" applyFont="1" applyBorder="1" applyAlignment="1">
      <alignment horizontal="center"/>
    </xf>
    <xf numFmtId="4" fontId="27" fillId="0" borderId="93" xfId="0" applyNumberFormat="1" applyFont="1" applyBorder="1" applyAlignment="1">
      <alignment horizontal="center"/>
    </xf>
    <xf numFmtId="4" fontId="27" fillId="0" borderId="22" xfId="0" applyNumberFormat="1" applyFont="1" applyBorder="1" applyAlignment="1">
      <alignment horizontal="center"/>
    </xf>
    <xf numFmtId="4" fontId="27" fillId="0" borderId="9" xfId="0" applyNumberFormat="1" applyFont="1" applyBorder="1" applyAlignment="1">
      <alignment horizontal="center"/>
    </xf>
    <xf numFmtId="4" fontId="27" fillId="0" borderId="46" xfId="0" applyNumberFormat="1" applyFont="1" applyBorder="1" applyAlignment="1">
      <alignment horizontal="center"/>
    </xf>
    <xf numFmtId="4" fontId="27" fillId="0" borderId="12" xfId="0" applyNumberFormat="1" applyFont="1" applyBorder="1" applyAlignment="1">
      <alignment horizontal="center"/>
    </xf>
    <xf numFmtId="2" fontId="27" fillId="14" borderId="47" xfId="0" applyNumberFormat="1" applyFont="1" applyFill="1" applyBorder="1" applyAlignment="1">
      <alignment horizontal="center"/>
    </xf>
    <xf numFmtId="1" fontId="27" fillId="14" borderId="12" xfId="0" applyNumberFormat="1" applyFont="1" applyFill="1" applyBorder="1" applyAlignment="1">
      <alignment horizontal="center"/>
    </xf>
    <xf numFmtId="0" fontId="27" fillId="0" borderId="156" xfId="0" applyFont="1" applyBorder="1"/>
    <xf numFmtId="1" fontId="31" fillId="0" borderId="49" xfId="0" applyNumberFormat="1" applyFont="1" applyBorder="1" applyAlignment="1">
      <alignment horizontal="center"/>
    </xf>
    <xf numFmtId="4" fontId="27" fillId="0" borderId="32" xfId="0" applyNumberFormat="1" applyFont="1" applyBorder="1" applyAlignment="1">
      <alignment horizontal="center"/>
    </xf>
    <xf numFmtId="4" fontId="27" fillId="0" borderId="10" xfId="0" applyNumberFormat="1" applyFont="1" applyBorder="1" applyAlignment="1">
      <alignment horizontal="center"/>
    </xf>
    <xf numFmtId="2" fontId="27" fillId="14" borderId="109" xfId="0" applyNumberFormat="1" applyFont="1" applyFill="1" applyBorder="1" applyAlignment="1">
      <alignment horizontal="center"/>
    </xf>
    <xf numFmtId="1" fontId="27" fillId="14" borderId="10" xfId="0" applyNumberFormat="1" applyFont="1" applyFill="1" applyBorder="1" applyAlignment="1">
      <alignment horizontal="center"/>
    </xf>
    <xf numFmtId="2" fontId="27" fillId="0" borderId="157" xfId="0" applyNumberFormat="1" applyFont="1" applyBorder="1" applyAlignment="1">
      <alignment horizontal="center"/>
    </xf>
    <xf numFmtId="0" fontId="47" fillId="0" borderId="0" xfId="27" applyFont="1"/>
    <xf numFmtId="0" fontId="47" fillId="0" borderId="0" xfId="27" applyFont="1" applyAlignment="1">
      <alignment textRotation="90"/>
    </xf>
    <xf numFmtId="0" fontId="48" fillId="0" borderId="0" xfId="27" applyFont="1"/>
    <xf numFmtId="0" fontId="36" fillId="0" borderId="0" xfId="27" applyFont="1"/>
    <xf numFmtId="0" fontId="21" fillId="0" borderId="0" xfId="27" applyFont="1"/>
    <xf numFmtId="0" fontId="21" fillId="20" borderId="110" xfId="27" applyFont="1" applyFill="1" applyBorder="1" applyAlignment="1">
      <alignment horizontal="center" vertical="center" textRotation="90"/>
    </xf>
    <xf numFmtId="0" fontId="21" fillId="20" borderId="139" xfId="27" applyFont="1" applyFill="1" applyBorder="1" applyAlignment="1">
      <alignment horizontal="center" vertical="center"/>
    </xf>
    <xf numFmtId="0" fontId="21" fillId="20" borderId="115" xfId="27" applyFont="1" applyFill="1" applyBorder="1" applyAlignment="1">
      <alignment horizontal="center" vertical="center"/>
    </xf>
    <xf numFmtId="0" fontId="22" fillId="20" borderId="140" xfId="27" applyFont="1" applyFill="1" applyBorder="1" applyAlignment="1">
      <alignment horizontal="center" wrapText="1"/>
    </xf>
    <xf numFmtId="0" fontId="22" fillId="20" borderId="141" xfId="27" applyFont="1" applyFill="1" applyBorder="1" applyAlignment="1">
      <alignment horizontal="center" wrapText="1"/>
    </xf>
    <xf numFmtId="0" fontId="22" fillId="20" borderId="134" xfId="27" applyFont="1" applyFill="1" applyBorder="1" applyAlignment="1">
      <alignment horizontal="center" wrapText="1"/>
    </xf>
    <xf numFmtId="0" fontId="21" fillId="20" borderId="115" xfId="27" applyFont="1" applyFill="1" applyBorder="1" applyAlignment="1">
      <alignment horizontal="center" wrapText="1"/>
    </xf>
    <xf numFmtId="0" fontId="21" fillId="20" borderId="129" xfId="27" applyFont="1" applyFill="1" applyBorder="1" applyAlignment="1">
      <alignment horizontal="center" wrapText="1"/>
    </xf>
    <xf numFmtId="0" fontId="45" fillId="0" borderId="0" xfId="27" applyFont="1" applyAlignment="1">
      <alignment textRotation="90"/>
    </xf>
    <xf numFmtId="0" fontId="10" fillId="0" borderId="0" xfId="27"/>
    <xf numFmtId="0" fontId="49" fillId="0" borderId="107" xfId="25" applyFont="1" applyBorder="1" applyAlignment="1">
      <alignment horizontal="left"/>
    </xf>
    <xf numFmtId="0" fontId="49" fillId="0" borderId="105" xfId="25" applyFont="1" applyBorder="1" applyAlignment="1">
      <alignment horizontal="left"/>
    </xf>
    <xf numFmtId="0" fontId="50" fillId="0" borderId="107" xfId="25" applyFont="1" applyBorder="1" applyAlignment="1">
      <alignment horizontal="left"/>
    </xf>
    <xf numFmtId="0" fontId="50" fillId="21" borderId="107" xfId="27" applyFont="1" applyFill="1" applyBorder="1"/>
    <xf numFmtId="2" fontId="49" fillId="0" borderId="152" xfId="25" applyNumberFormat="1" applyFont="1" applyBorder="1" applyAlignment="1">
      <alignment horizontal="center"/>
    </xf>
    <xf numFmtId="2" fontId="49" fillId="0" borderId="107" xfId="27" applyNumberFormat="1" applyFont="1" applyBorder="1" applyAlignment="1">
      <alignment horizontal="center"/>
    </xf>
    <xf numFmtId="4" fontId="49" fillId="0" borderId="152" xfId="27" applyNumberFormat="1" applyFont="1" applyBorder="1" applyAlignment="1">
      <alignment horizontal="center"/>
    </xf>
    <xf numFmtId="2" fontId="49" fillId="14" borderId="102" xfId="27" applyNumberFormat="1" applyFont="1" applyFill="1" applyBorder="1" applyAlignment="1">
      <alignment horizontal="center"/>
    </xf>
    <xf numFmtId="1" fontId="31" fillId="14" borderId="103" xfId="27" applyNumberFormat="1" applyFont="1" applyFill="1" applyBorder="1" applyAlignment="1">
      <alignment horizontal="center"/>
    </xf>
    <xf numFmtId="2" fontId="51" fillId="22" borderId="107" xfId="27" applyNumberFormat="1" applyFont="1" applyFill="1" applyBorder="1"/>
    <xf numFmtId="0" fontId="63" fillId="22" borderId="103" xfId="27" applyFont="1" applyFill="1" applyBorder="1" applyAlignment="1">
      <alignment horizontal="center"/>
    </xf>
    <xf numFmtId="0" fontId="10" fillId="0" borderId="0" xfId="27" applyAlignment="1">
      <alignment horizontal="left"/>
    </xf>
    <xf numFmtId="0" fontId="49" fillId="0" borderId="125" xfId="27" applyFont="1" applyBorder="1"/>
    <xf numFmtId="0" fontId="49" fillId="0" borderId="41" xfId="27" applyFont="1" applyBorder="1"/>
    <xf numFmtId="0" fontId="50" fillId="0" borderId="93" xfId="27" applyFont="1" applyBorder="1"/>
    <xf numFmtId="0" fontId="50" fillId="21" borderId="93" xfId="27" applyFont="1" applyFill="1" applyBorder="1"/>
    <xf numFmtId="2" fontId="49" fillId="0" borderId="144" xfId="27" applyNumberFormat="1" applyFont="1" applyBorder="1" applyAlignment="1">
      <alignment horizontal="center"/>
    </xf>
    <xf numFmtId="2" fontId="49" fillId="0" borderId="155" xfId="27" applyNumberFormat="1" applyFont="1" applyBorder="1" applyAlignment="1">
      <alignment horizontal="center"/>
    </xf>
    <xf numFmtId="2" fontId="49" fillId="14" borderId="42" xfId="27" applyNumberFormat="1" applyFont="1" applyFill="1" applyBorder="1" applyAlignment="1">
      <alignment horizontal="center"/>
    </xf>
    <xf numFmtId="1" fontId="49" fillId="14" borderId="44" xfId="27" applyNumberFormat="1" applyFont="1" applyFill="1" applyBorder="1" applyAlignment="1">
      <alignment horizontal="center"/>
    </xf>
    <xf numFmtId="2" fontId="51" fillId="22" borderId="93" xfId="27" applyNumberFormat="1" applyFont="1" applyFill="1" applyBorder="1"/>
    <xf numFmtId="0" fontId="63" fillId="22" borderId="44" xfId="27" applyFont="1" applyFill="1" applyBorder="1" applyAlignment="1">
      <alignment horizontal="center"/>
    </xf>
    <xf numFmtId="0" fontId="49" fillId="0" borderId="125" xfId="25" applyFont="1" applyBorder="1" applyAlignment="1">
      <alignment horizontal="left"/>
    </xf>
    <xf numFmtId="0" fontId="49" fillId="0" borderId="41" xfId="25" applyFont="1" applyBorder="1" applyAlignment="1">
      <alignment horizontal="left"/>
    </xf>
    <xf numFmtId="0" fontId="50" fillId="0" borderId="93" xfId="25" applyFont="1" applyBorder="1" applyAlignment="1">
      <alignment horizontal="left"/>
    </xf>
    <xf numFmtId="2" fontId="49" fillId="0" borderId="144" xfId="25" applyNumberFormat="1" applyFont="1" applyBorder="1" applyAlignment="1">
      <alignment horizontal="center"/>
    </xf>
    <xf numFmtId="2" fontId="49" fillId="0" borderId="93" xfId="27" applyNumberFormat="1" applyFont="1" applyBorder="1" applyAlignment="1">
      <alignment horizontal="center"/>
    </xf>
    <xf numFmtId="4" fontId="49" fillId="0" borderId="144" xfId="27" applyNumberFormat="1" applyFont="1" applyBorder="1" applyAlignment="1">
      <alignment horizontal="center"/>
    </xf>
    <xf numFmtId="1" fontId="27" fillId="14" borderId="44" xfId="27" applyNumberFormat="1" applyFont="1" applyFill="1" applyBorder="1" applyAlignment="1">
      <alignment horizontal="center"/>
    </xf>
    <xf numFmtId="0" fontId="63" fillId="22" borderId="97" xfId="27" applyFont="1" applyFill="1" applyBorder="1" applyAlignment="1">
      <alignment horizontal="center"/>
    </xf>
    <xf numFmtId="0" fontId="49" fillId="0" borderId="93" xfId="25" applyFont="1" applyBorder="1" applyAlignment="1">
      <alignment horizontal="left"/>
    </xf>
    <xf numFmtId="0" fontId="50" fillId="21" borderId="155" xfId="27" applyFont="1" applyFill="1" applyBorder="1"/>
    <xf numFmtId="1" fontId="63" fillId="14" borderId="44" xfId="27" applyNumberFormat="1" applyFont="1" applyFill="1" applyBorder="1" applyAlignment="1">
      <alignment horizontal="center"/>
    </xf>
    <xf numFmtId="2" fontId="51" fillId="22" borderId="93" xfId="27" applyNumberFormat="1" applyFont="1" applyFill="1" applyBorder="1" applyAlignment="1">
      <alignment horizontal="right"/>
    </xf>
    <xf numFmtId="0" fontId="27" fillId="22" borderId="28" xfId="27" applyFont="1" applyFill="1" applyBorder="1" applyAlignment="1">
      <alignment horizontal="center"/>
    </xf>
    <xf numFmtId="0" fontId="10" fillId="0" borderId="158" xfId="27" applyBorder="1"/>
    <xf numFmtId="0" fontId="49" fillId="0" borderId="9" xfId="27" applyFont="1" applyBorder="1"/>
    <xf numFmtId="0" fontId="50" fillId="0" borderId="9" xfId="27" applyFont="1" applyBorder="1"/>
    <xf numFmtId="0" fontId="50" fillId="21" borderId="145" xfId="27" applyFont="1" applyFill="1" applyBorder="1"/>
    <xf numFmtId="2" fontId="49" fillId="0" borderId="143" xfId="27" applyNumberFormat="1" applyFont="1" applyBorder="1" applyAlignment="1">
      <alignment horizontal="center"/>
    </xf>
    <xf numFmtId="2" fontId="49" fillId="14" borderId="27" xfId="27" applyNumberFormat="1" applyFont="1" applyFill="1" applyBorder="1" applyAlignment="1">
      <alignment horizontal="center"/>
    </xf>
    <xf numFmtId="1" fontId="63" fillId="14" borderId="28" xfId="27" applyNumberFormat="1" applyFont="1" applyFill="1" applyBorder="1" applyAlignment="1">
      <alignment horizontal="center"/>
    </xf>
    <xf numFmtId="0" fontId="10" fillId="0" borderId="158" xfId="27" applyBorder="1" applyAlignment="1">
      <alignment horizontal="right"/>
    </xf>
    <xf numFmtId="0" fontId="49" fillId="0" borderId="23" xfId="27" applyFont="1" applyBorder="1"/>
    <xf numFmtId="1" fontId="49" fillId="14" borderId="28" xfId="27" applyNumberFormat="1" applyFont="1" applyFill="1" applyBorder="1" applyAlignment="1">
      <alignment horizontal="center"/>
    </xf>
    <xf numFmtId="4" fontId="49" fillId="0" borderId="143" xfId="27" applyNumberFormat="1" applyFont="1" applyBorder="1" applyAlignment="1">
      <alignment horizontal="center"/>
    </xf>
    <xf numFmtId="2" fontId="51" fillId="0" borderId="9" xfId="27" applyNumberFormat="1" applyFont="1" applyBorder="1"/>
    <xf numFmtId="0" fontId="27" fillId="0" borderId="28" xfId="27" applyFont="1" applyBorder="1" applyAlignment="1">
      <alignment horizontal="center"/>
    </xf>
    <xf numFmtId="0" fontId="20" fillId="0" borderId="0" xfId="27" applyFont="1"/>
    <xf numFmtId="0" fontId="49" fillId="0" borderId="9" xfId="25" applyFont="1" applyBorder="1" applyAlignment="1">
      <alignment horizontal="left"/>
    </xf>
    <xf numFmtId="0" fontId="49" fillId="0" borderId="23" xfId="25" applyFont="1" applyBorder="1" applyAlignment="1">
      <alignment horizontal="left"/>
    </xf>
    <xf numFmtId="0" fontId="50" fillId="0" borderId="9" xfId="25" applyFont="1" applyBorder="1" applyAlignment="1">
      <alignment horizontal="left"/>
    </xf>
    <xf numFmtId="0" fontId="50" fillId="21" borderId="9" xfId="27" applyFont="1" applyFill="1" applyBorder="1"/>
    <xf numFmtId="2" fontId="49" fillId="0" borderId="9" xfId="27" applyNumberFormat="1" applyFont="1" applyBorder="1" applyAlignment="1">
      <alignment horizontal="center"/>
    </xf>
    <xf numFmtId="0" fontId="49" fillId="14" borderId="27" xfId="27" applyFont="1" applyFill="1" applyBorder="1" applyAlignment="1">
      <alignment horizontal="center"/>
    </xf>
    <xf numFmtId="2" fontId="49" fillId="0" borderId="143" xfId="25" applyNumberFormat="1" applyFont="1" applyBorder="1" applyAlignment="1">
      <alignment horizontal="center"/>
    </xf>
    <xf numFmtId="0" fontId="49" fillId="14" borderId="42" xfId="27" applyFont="1" applyFill="1" applyBorder="1" applyAlignment="1">
      <alignment horizontal="center"/>
    </xf>
    <xf numFmtId="0" fontId="49" fillId="0" borderId="93" xfId="27" applyFont="1" applyBorder="1"/>
    <xf numFmtId="0" fontId="49" fillId="0" borderId="12" xfId="27" applyFont="1" applyBorder="1"/>
    <xf numFmtId="0" fontId="49" fillId="0" borderId="45" xfId="27" applyFont="1" applyBorder="1"/>
    <xf numFmtId="0" fontId="50" fillId="0" borderId="12" xfId="27" applyFont="1" applyBorder="1"/>
    <xf numFmtId="0" fontId="50" fillId="21" borderId="156" xfId="27" applyFont="1" applyFill="1" applyBorder="1"/>
    <xf numFmtId="2" fontId="49" fillId="0" borderId="147" xfId="27" applyNumberFormat="1" applyFont="1" applyBorder="1" applyAlignment="1">
      <alignment horizontal="center"/>
    </xf>
    <xf numFmtId="0" fontId="49" fillId="0" borderId="147" xfId="27" applyFont="1" applyBorder="1" applyAlignment="1">
      <alignment horizontal="center"/>
    </xf>
    <xf numFmtId="0" fontId="49" fillId="14" borderId="67" xfId="27" applyFont="1" applyFill="1" applyBorder="1" applyAlignment="1">
      <alignment horizontal="center"/>
    </xf>
    <xf numFmtId="1" fontId="49" fillId="14" borderId="66" xfId="27" applyNumberFormat="1" applyFont="1" applyFill="1" applyBorder="1" applyAlignment="1">
      <alignment horizontal="center"/>
    </xf>
    <xf numFmtId="2" fontId="51" fillId="0" borderId="93" xfId="27" applyNumberFormat="1" applyFont="1" applyBorder="1"/>
    <xf numFmtId="2" fontId="49" fillId="0" borderId="145" xfId="27" applyNumberFormat="1" applyFont="1" applyBorder="1" applyAlignment="1">
      <alignment horizontal="center"/>
    </xf>
    <xf numFmtId="2" fontId="49" fillId="0" borderId="143" xfId="27" applyNumberFormat="1" applyFont="1" applyBorder="1"/>
    <xf numFmtId="1" fontId="52" fillId="14" borderId="28" xfId="27" applyNumberFormat="1" applyFont="1" applyFill="1" applyBorder="1" applyAlignment="1">
      <alignment horizontal="center"/>
    </xf>
    <xf numFmtId="0" fontId="49" fillId="0" borderId="143" xfId="27" applyFont="1" applyBorder="1" applyAlignment="1">
      <alignment horizontal="center"/>
    </xf>
    <xf numFmtId="0" fontId="50" fillId="0" borderId="158" xfId="27" applyFont="1" applyBorder="1"/>
    <xf numFmtId="2" fontId="49" fillId="0" borderId="150" xfId="27" applyNumberFormat="1" applyFont="1" applyBorder="1" applyAlignment="1">
      <alignment horizontal="center"/>
    </xf>
    <xf numFmtId="2" fontId="49" fillId="14" borderId="47" xfId="27" applyNumberFormat="1" applyFont="1" applyFill="1" applyBorder="1" applyAlignment="1">
      <alignment horizontal="center"/>
    </xf>
    <xf numFmtId="1" fontId="49" fillId="14" borderId="49" xfId="27" applyNumberFormat="1" applyFont="1" applyFill="1" applyBorder="1" applyAlignment="1">
      <alignment horizontal="center"/>
    </xf>
    <xf numFmtId="2" fontId="51" fillId="0" borderId="12" xfId="27" applyNumberFormat="1" applyFont="1" applyBorder="1"/>
    <xf numFmtId="0" fontId="49" fillId="0" borderId="123" xfId="25" applyFont="1" applyBorder="1" applyAlignment="1">
      <alignment horizontal="left"/>
    </xf>
    <xf numFmtId="2" fontId="51" fillId="0" borderId="9" xfId="27" applyNumberFormat="1" applyFont="1" applyBorder="1" applyAlignment="1">
      <alignment horizontal="right"/>
    </xf>
    <xf numFmtId="0" fontId="49" fillId="0" borderId="92" xfId="27" applyFont="1" applyBorder="1" applyAlignment="1">
      <alignment horizontal="center"/>
    </xf>
    <xf numFmtId="0" fontId="49" fillId="0" borderId="107" xfId="27" applyFont="1" applyBorder="1"/>
    <xf numFmtId="0" fontId="49" fillId="0" borderId="105" xfId="27" applyFont="1" applyBorder="1"/>
    <xf numFmtId="0" fontId="50" fillId="0" borderId="107" xfId="27" applyFont="1" applyBorder="1"/>
    <xf numFmtId="2" fontId="49" fillId="0" borderId="152" xfId="27" applyNumberFormat="1" applyFont="1" applyBorder="1" applyAlignment="1">
      <alignment horizontal="center"/>
    </xf>
    <xf numFmtId="1" fontId="49" fillId="14" borderId="103" xfId="27" applyNumberFormat="1" applyFont="1" applyFill="1" applyBorder="1" applyAlignment="1">
      <alignment horizontal="center"/>
    </xf>
    <xf numFmtId="2" fontId="51" fillId="23" borderId="107" xfId="27" applyNumberFormat="1" applyFont="1" applyFill="1" applyBorder="1"/>
    <xf numFmtId="0" fontId="63" fillId="23" borderId="159" xfId="27" applyFont="1" applyFill="1" applyBorder="1" applyAlignment="1">
      <alignment horizontal="center"/>
    </xf>
    <xf numFmtId="2" fontId="51" fillId="23" borderId="9" xfId="27" applyNumberFormat="1" applyFont="1" applyFill="1" applyBorder="1"/>
    <xf numFmtId="0" fontId="63" fillId="23" borderId="91" xfId="27" applyFont="1" applyFill="1" applyBorder="1" applyAlignment="1">
      <alignment horizontal="center"/>
    </xf>
    <xf numFmtId="0" fontId="49" fillId="23" borderId="91" xfId="27" applyFont="1" applyFill="1" applyBorder="1" applyAlignment="1">
      <alignment horizontal="center"/>
    </xf>
    <xf numFmtId="2" fontId="51" fillId="23" borderId="93" xfId="27" applyNumberFormat="1" applyFont="1" applyFill="1" applyBorder="1"/>
    <xf numFmtId="4" fontId="49" fillId="0" borderId="150" xfId="27" applyNumberFormat="1" applyFont="1" applyBorder="1" applyAlignment="1">
      <alignment horizontal="center"/>
    </xf>
    <xf numFmtId="2" fontId="49" fillId="0" borderId="150" xfId="27" applyNumberFormat="1" applyFont="1" applyBorder="1"/>
    <xf numFmtId="2" fontId="51" fillId="23" borderId="12" xfId="27" applyNumberFormat="1" applyFont="1" applyFill="1" applyBorder="1"/>
    <xf numFmtId="0" fontId="49" fillId="0" borderId="91" xfId="27" applyFont="1" applyBorder="1" applyAlignment="1">
      <alignment horizontal="center"/>
    </xf>
    <xf numFmtId="0" fontId="49" fillId="0" borderId="123" xfId="27" applyFont="1" applyBorder="1"/>
    <xf numFmtId="0" fontId="49" fillId="0" borderId="97" xfId="27" applyFont="1" applyBorder="1" applyAlignment="1">
      <alignment horizontal="center"/>
    </xf>
    <xf numFmtId="0" fontId="49" fillId="0" borderId="16" xfId="27" applyFont="1" applyBorder="1"/>
    <xf numFmtId="0" fontId="50" fillId="0" borderId="11" xfId="27" applyFont="1" applyBorder="1"/>
    <xf numFmtId="0" fontId="50" fillId="21" borderId="0" xfId="27" applyFont="1" applyFill="1"/>
    <xf numFmtId="4" fontId="49" fillId="0" borderId="147" xfId="27" applyNumberFormat="1" applyFont="1" applyBorder="1" applyAlignment="1">
      <alignment horizontal="center"/>
    </xf>
    <xf numFmtId="2" fontId="49" fillId="14" borderId="67" xfId="27" applyNumberFormat="1" applyFont="1" applyFill="1" applyBorder="1" applyAlignment="1">
      <alignment horizontal="center"/>
    </xf>
    <xf numFmtId="2" fontId="51" fillId="0" borderId="11" xfId="27" applyNumberFormat="1" applyFont="1" applyBorder="1"/>
    <xf numFmtId="0" fontId="49" fillId="0" borderId="148" xfId="27" applyFont="1" applyBorder="1" applyAlignment="1">
      <alignment horizontal="center"/>
    </xf>
    <xf numFmtId="0" fontId="49" fillId="0" borderId="128" xfId="27" applyFont="1" applyBorder="1"/>
    <xf numFmtId="0" fontId="49" fillId="0" borderId="104" xfId="27" applyFont="1" applyBorder="1" applyAlignment="1">
      <alignment horizontal="center"/>
    </xf>
    <xf numFmtId="0" fontId="49" fillId="0" borderId="153" xfId="27" applyFont="1" applyBorder="1"/>
    <xf numFmtId="0" fontId="50" fillId="21" borderId="154" xfId="27" applyFont="1" applyFill="1" applyBorder="1"/>
    <xf numFmtId="1" fontId="63" fillId="14" borderId="154" xfId="27" applyNumberFormat="1" applyFont="1" applyFill="1" applyBorder="1" applyAlignment="1">
      <alignment horizontal="center"/>
    </xf>
    <xf numFmtId="2" fontId="51" fillId="24" borderId="153" xfId="27" applyNumberFormat="1" applyFont="1" applyFill="1" applyBorder="1"/>
    <xf numFmtId="0" fontId="63" fillId="24" borderId="106" xfId="27" applyFont="1" applyFill="1" applyBorder="1" applyAlignment="1">
      <alignment horizontal="center"/>
    </xf>
    <xf numFmtId="1" fontId="49" fillId="14" borderId="155" xfId="27" applyNumberFormat="1" applyFont="1" applyFill="1" applyBorder="1" applyAlignment="1">
      <alignment horizontal="center"/>
    </xf>
    <xf numFmtId="2" fontId="51" fillId="24" borderId="125" xfId="27" applyNumberFormat="1" applyFont="1" applyFill="1" applyBorder="1"/>
    <xf numFmtId="0" fontId="63" fillId="24" borderId="97" xfId="27" applyFont="1" applyFill="1" applyBorder="1" applyAlignment="1">
      <alignment horizontal="center"/>
    </xf>
    <xf numFmtId="1" fontId="49" fillId="14" borderId="145" xfId="27" applyNumberFormat="1" applyFont="1" applyFill="1" applyBorder="1" applyAlignment="1">
      <alignment horizontal="center"/>
    </xf>
    <xf numFmtId="2" fontId="51" fillId="24" borderId="123" xfId="27" applyNumberFormat="1" applyFont="1" applyFill="1" applyBorder="1" applyAlignment="1">
      <alignment horizontal="right"/>
    </xf>
    <xf numFmtId="0" fontId="63" fillId="24" borderId="91" xfId="27" applyFont="1" applyFill="1" applyBorder="1" applyAlignment="1">
      <alignment horizontal="center"/>
    </xf>
    <xf numFmtId="1" fontId="63" fillId="14" borderId="155" xfId="27" applyNumberFormat="1" applyFont="1" applyFill="1" applyBorder="1" applyAlignment="1">
      <alignment horizontal="center"/>
    </xf>
    <xf numFmtId="0" fontId="27" fillId="24" borderId="91" xfId="27" applyFont="1" applyFill="1" applyBorder="1" applyAlignment="1">
      <alignment horizontal="center"/>
    </xf>
    <xf numFmtId="4" fontId="10" fillId="0" borderId="0" xfId="27" applyNumberFormat="1"/>
    <xf numFmtId="2" fontId="51" fillId="0" borderId="123" xfId="27" applyNumberFormat="1" applyFont="1" applyBorder="1"/>
    <xf numFmtId="0" fontId="27" fillId="0" borderId="97" xfId="27" applyFont="1" applyBorder="1" applyAlignment="1">
      <alignment horizontal="center"/>
    </xf>
    <xf numFmtId="0" fontId="27" fillId="0" borderId="148" xfId="27" applyFont="1" applyBorder="1" applyAlignment="1">
      <alignment horizontal="center"/>
    </xf>
    <xf numFmtId="2" fontId="51" fillId="0" borderId="125" xfId="27" applyNumberFormat="1" applyFont="1" applyBorder="1"/>
    <xf numFmtId="4" fontId="49" fillId="0" borderId="107" xfId="27" applyNumberFormat="1" applyFont="1" applyBorder="1" applyAlignment="1">
      <alignment horizontal="right"/>
    </xf>
    <xf numFmtId="1" fontId="49" fillId="14" borderId="107" xfId="27" applyNumberFormat="1" applyFont="1" applyFill="1" applyBorder="1" applyAlignment="1">
      <alignment horizontal="center"/>
    </xf>
    <xf numFmtId="2" fontId="51" fillId="25" borderId="152" xfId="27" applyNumberFormat="1" applyFont="1" applyFill="1" applyBorder="1"/>
    <xf numFmtId="0" fontId="64" fillId="25" borderId="106" xfId="27" applyFont="1" applyFill="1" applyBorder="1" applyAlignment="1">
      <alignment horizontal="center"/>
    </xf>
    <xf numFmtId="0" fontId="49" fillId="0" borderId="150" xfId="27" applyFont="1" applyBorder="1"/>
    <xf numFmtId="4" fontId="49" fillId="0" borderId="12" xfId="27" applyNumberFormat="1" applyFont="1" applyBorder="1" applyAlignment="1">
      <alignment horizontal="right"/>
    </xf>
    <xf numFmtId="1" fontId="49" fillId="14" borderId="12" xfId="27" applyNumberFormat="1" applyFont="1" applyFill="1" applyBorder="1" applyAlignment="1">
      <alignment horizontal="center"/>
    </xf>
    <xf numFmtId="2" fontId="51" fillId="25" borderId="150" xfId="27" applyNumberFormat="1" applyFont="1" applyFill="1" applyBorder="1"/>
    <xf numFmtId="0" fontId="64" fillId="25" borderId="148" xfId="27" applyFont="1" applyFill="1" applyBorder="1" applyAlignment="1">
      <alignment horizontal="center"/>
    </xf>
    <xf numFmtId="4" fontId="49" fillId="0" borderId="9" xfId="27" applyNumberFormat="1" applyFont="1" applyBorder="1" applyAlignment="1">
      <alignment horizontal="right"/>
    </xf>
    <xf numFmtId="1" fontId="63" fillId="14" borderId="9" xfId="27" applyNumberFormat="1" applyFont="1" applyFill="1" applyBorder="1" applyAlignment="1">
      <alignment horizontal="center"/>
    </xf>
    <xf numFmtId="2" fontId="51" fillId="25" borderId="143" xfId="27" applyNumberFormat="1" applyFont="1" applyFill="1" applyBorder="1"/>
    <xf numFmtId="0" fontId="64" fillId="25" borderId="91" xfId="27" applyFont="1" applyFill="1" applyBorder="1" applyAlignment="1">
      <alignment horizontal="center"/>
    </xf>
    <xf numFmtId="0" fontId="27" fillId="0" borderId="21" xfId="27" applyFont="1" applyBorder="1"/>
    <xf numFmtId="0" fontId="36" fillId="0" borderId="93" xfId="27" applyFont="1" applyBorder="1"/>
    <xf numFmtId="0" fontId="36" fillId="21" borderId="155" xfId="27" applyFont="1" applyFill="1" applyBorder="1"/>
    <xf numFmtId="4" fontId="27" fillId="0" borderId="143" xfId="27" applyNumberFormat="1" applyFont="1" applyBorder="1" applyAlignment="1">
      <alignment horizontal="center"/>
    </xf>
    <xf numFmtId="4" fontId="27" fillId="0" borderId="9" xfId="27" applyNumberFormat="1" applyFont="1" applyBorder="1" applyAlignment="1">
      <alignment horizontal="center"/>
    </xf>
    <xf numFmtId="4" fontId="27" fillId="0" borderId="145" xfId="27" applyNumberFormat="1" applyFont="1" applyBorder="1" applyAlignment="1">
      <alignment horizontal="center"/>
    </xf>
    <xf numFmtId="2" fontId="27" fillId="14" borderId="27" xfId="27" applyNumberFormat="1" applyFont="1" applyFill="1" applyBorder="1" applyAlignment="1">
      <alignment horizontal="center"/>
    </xf>
    <xf numFmtId="2" fontId="49" fillId="22" borderId="143" xfId="27" applyNumberFormat="1" applyFont="1" applyFill="1" applyBorder="1"/>
    <xf numFmtId="0" fontId="49" fillId="22" borderId="91" xfId="27" applyFont="1" applyFill="1" applyBorder="1" applyAlignment="1">
      <alignment horizontal="center"/>
    </xf>
    <xf numFmtId="0" fontId="27" fillId="0" borderId="41" xfId="27" applyFont="1" applyBorder="1"/>
    <xf numFmtId="0" fontId="27" fillId="0" borderId="39" xfId="27" applyFont="1" applyBorder="1"/>
    <xf numFmtId="4" fontId="27" fillId="0" borderId="144" xfId="27" applyNumberFormat="1" applyFont="1" applyBorder="1" applyAlignment="1">
      <alignment horizontal="center"/>
    </xf>
    <xf numFmtId="4" fontId="27" fillId="0" borderId="93" xfId="27" applyNumberFormat="1" applyFont="1" applyBorder="1" applyAlignment="1">
      <alignment horizontal="right"/>
    </xf>
    <xf numFmtId="4" fontId="27" fillId="0" borderId="93" xfId="27" applyNumberFormat="1" applyFont="1" applyBorder="1" applyAlignment="1">
      <alignment horizontal="center"/>
    </xf>
    <xf numFmtId="4" fontId="27" fillId="0" borderId="155" xfId="27" applyNumberFormat="1" applyFont="1" applyBorder="1" applyAlignment="1">
      <alignment horizontal="center"/>
    </xf>
    <xf numFmtId="2" fontId="27" fillId="14" borderId="42" xfId="27" applyNumberFormat="1" applyFont="1" applyFill="1" applyBorder="1" applyAlignment="1">
      <alignment horizontal="center"/>
    </xf>
    <xf numFmtId="1" fontId="63" fillId="14" borderId="93" xfId="27" applyNumberFormat="1" applyFont="1" applyFill="1" applyBorder="1" applyAlignment="1">
      <alignment horizontal="center"/>
    </xf>
    <xf numFmtId="0" fontId="27" fillId="0" borderId="33" xfId="27" applyFont="1" applyBorder="1"/>
    <xf numFmtId="0" fontId="27" fillId="0" borderId="31" xfId="27" applyFont="1" applyBorder="1"/>
    <xf numFmtId="0" fontId="36" fillId="0" borderId="10" xfId="27" applyFont="1" applyBorder="1"/>
    <xf numFmtId="0" fontId="36" fillId="21" borderId="160" xfId="27" applyFont="1" applyFill="1" applyBorder="1"/>
    <xf numFmtId="4" fontId="27" fillId="0" borderId="157" xfId="27" applyNumberFormat="1" applyFont="1" applyBorder="1" applyAlignment="1">
      <alignment horizontal="center"/>
    </xf>
    <xf numFmtId="4" fontId="27" fillId="0" borderId="10" xfId="27" applyNumberFormat="1" applyFont="1" applyBorder="1" applyAlignment="1">
      <alignment horizontal="center"/>
    </xf>
    <xf numFmtId="4" fontId="27" fillId="0" borderId="160" xfId="27" applyNumberFormat="1" applyFont="1" applyBorder="1" applyAlignment="1">
      <alignment horizontal="center"/>
    </xf>
    <xf numFmtId="2" fontId="27" fillId="14" borderId="109" xfId="27" applyNumberFormat="1" applyFont="1" applyFill="1" applyBorder="1" applyAlignment="1">
      <alignment horizontal="center"/>
    </xf>
    <xf numFmtId="1" fontId="27" fillId="14" borderId="10" xfId="27" applyNumberFormat="1" applyFont="1" applyFill="1" applyBorder="1" applyAlignment="1">
      <alignment horizontal="center"/>
    </xf>
    <xf numFmtId="2" fontId="49" fillId="22" borderId="161" xfId="27" applyNumberFormat="1" applyFont="1" applyFill="1" applyBorder="1"/>
    <xf numFmtId="0" fontId="49" fillId="22" borderId="162" xfId="27" applyFont="1" applyFill="1" applyBorder="1" applyAlignment="1">
      <alignment horizontal="center"/>
    </xf>
    <xf numFmtId="0" fontId="10" fillId="0" borderId="0" xfId="27" applyAlignment="1">
      <alignment textRotation="90"/>
    </xf>
    <xf numFmtId="0" fontId="10" fillId="0" borderId="0" xfId="27" applyAlignment="1">
      <alignment horizontal="right"/>
    </xf>
    <xf numFmtId="0" fontId="47" fillId="0" borderId="0" xfId="27" applyFont="1" applyAlignment="1">
      <alignment horizontal="center"/>
    </xf>
    <xf numFmtId="0" fontId="45" fillId="0" borderId="0" xfId="27" applyFont="1"/>
    <xf numFmtId="0" fontId="22" fillId="20" borderId="68" xfId="27" applyFont="1" applyFill="1" applyBorder="1" applyAlignment="1">
      <alignment horizontal="center" wrapText="1"/>
    </xf>
    <xf numFmtId="0" fontId="22" fillId="20" borderId="95" xfId="27" applyFont="1" applyFill="1" applyBorder="1" applyAlignment="1">
      <alignment horizontal="center" wrapText="1"/>
    </xf>
    <xf numFmtId="0" fontId="50" fillId="26" borderId="93" xfId="27" applyFont="1" applyFill="1" applyBorder="1"/>
    <xf numFmtId="4" fontId="49" fillId="14" borderId="42" xfId="27" applyNumberFormat="1" applyFont="1" applyFill="1" applyBorder="1" applyAlignment="1">
      <alignment horizontal="center"/>
    </xf>
    <xf numFmtId="2" fontId="51" fillId="26" borderId="19" xfId="27" applyNumberFormat="1" applyFont="1" applyFill="1" applyBorder="1"/>
    <xf numFmtId="1" fontId="63" fillId="26" borderId="19" xfId="27" applyNumberFormat="1" applyFont="1" applyFill="1" applyBorder="1" applyAlignment="1">
      <alignment horizontal="center"/>
    </xf>
    <xf numFmtId="2" fontId="51" fillId="26" borderId="37" xfId="27" applyNumberFormat="1" applyFont="1" applyFill="1" applyBorder="1"/>
    <xf numFmtId="1" fontId="64" fillId="26" borderId="37" xfId="27" applyNumberFormat="1" applyFont="1" applyFill="1" applyBorder="1" applyAlignment="1">
      <alignment horizontal="center"/>
    </xf>
    <xf numFmtId="0" fontId="50" fillId="26" borderId="155" xfId="27" applyFont="1" applyFill="1" applyBorder="1"/>
    <xf numFmtId="0" fontId="50" fillId="26" borderId="9" xfId="27" applyFont="1" applyFill="1" applyBorder="1"/>
    <xf numFmtId="4" fontId="49" fillId="14" borderId="27" xfId="27" applyNumberFormat="1" applyFont="1" applyFill="1" applyBorder="1" applyAlignment="1">
      <alignment horizontal="center"/>
    </xf>
    <xf numFmtId="1" fontId="63" fillId="14" borderId="145" xfId="27" applyNumberFormat="1" applyFont="1" applyFill="1" applyBorder="1" applyAlignment="1">
      <alignment horizontal="center"/>
    </xf>
    <xf numFmtId="1" fontId="27" fillId="26" borderId="19" xfId="27" applyNumberFormat="1" applyFont="1" applyFill="1" applyBorder="1" applyAlignment="1">
      <alignment horizontal="center"/>
    </xf>
    <xf numFmtId="1" fontId="27" fillId="26" borderId="37" xfId="27" applyNumberFormat="1" applyFont="1" applyFill="1" applyBorder="1" applyAlignment="1">
      <alignment horizontal="center"/>
    </xf>
    <xf numFmtId="1" fontId="31" fillId="14" borderId="155" xfId="27" applyNumberFormat="1" applyFont="1" applyFill="1" applyBorder="1" applyAlignment="1">
      <alignment horizontal="center"/>
    </xf>
    <xf numFmtId="0" fontId="50" fillId="26" borderId="154" xfId="27" applyFont="1" applyFill="1" applyBorder="1"/>
    <xf numFmtId="4" fontId="49" fillId="14" borderId="102" xfId="27" applyNumberFormat="1" applyFont="1" applyFill="1" applyBorder="1" applyAlignment="1">
      <alignment horizontal="center"/>
    </xf>
    <xf numFmtId="2" fontId="51" fillId="26" borderId="98" xfId="27" applyNumberFormat="1" applyFont="1" applyFill="1" applyBorder="1"/>
    <xf numFmtId="1" fontId="64" fillId="26" borderId="98" xfId="27" applyNumberFormat="1" applyFont="1" applyFill="1" applyBorder="1" applyAlignment="1">
      <alignment horizontal="center"/>
    </xf>
    <xf numFmtId="0" fontId="50" fillId="26" borderId="145" xfId="27" applyFont="1" applyFill="1" applyBorder="1"/>
    <xf numFmtId="1" fontId="27" fillId="14" borderId="145" xfId="27" applyNumberFormat="1" applyFont="1" applyFill="1" applyBorder="1" applyAlignment="1">
      <alignment horizontal="center"/>
    </xf>
    <xf numFmtId="1" fontId="64" fillId="26" borderId="19" xfId="27" applyNumberFormat="1" applyFont="1" applyFill="1" applyBorder="1" applyAlignment="1">
      <alignment horizontal="center"/>
    </xf>
    <xf numFmtId="0" fontId="49" fillId="0" borderId="11" xfId="27" applyFont="1" applyBorder="1"/>
    <xf numFmtId="0" fontId="50" fillId="26" borderId="0" xfId="27" applyFont="1" applyFill="1"/>
    <xf numFmtId="4" fontId="49" fillId="14" borderId="67" xfId="27" applyNumberFormat="1" applyFont="1" applyFill="1" applyBorder="1" applyAlignment="1">
      <alignment horizontal="center"/>
    </xf>
    <xf numFmtId="1" fontId="63" fillId="14" borderId="0" xfId="27" applyNumberFormat="1" applyFont="1" applyFill="1" applyAlignment="1">
      <alignment horizontal="center"/>
    </xf>
    <xf numFmtId="2" fontId="51" fillId="26" borderId="96" xfId="27" applyNumberFormat="1" applyFont="1" applyFill="1" applyBorder="1" applyAlignment="1">
      <alignment horizontal="right"/>
    </xf>
    <xf numFmtId="1" fontId="27" fillId="26" borderId="96" xfId="27" applyNumberFormat="1" applyFont="1" applyFill="1" applyBorder="1" applyAlignment="1">
      <alignment horizontal="center"/>
    </xf>
    <xf numFmtId="2" fontId="51" fillId="26" borderId="19" xfId="27" applyNumberFormat="1" applyFont="1" applyFill="1" applyBorder="1" applyAlignment="1">
      <alignment horizontal="right"/>
    </xf>
    <xf numFmtId="4" fontId="53" fillId="0" borderId="143" xfId="27" applyNumberFormat="1" applyFont="1" applyBorder="1" applyAlignment="1">
      <alignment horizontal="center"/>
    </xf>
    <xf numFmtId="1" fontId="49" fillId="14" borderId="0" xfId="27" applyNumberFormat="1" applyFont="1" applyFill="1" applyAlignment="1">
      <alignment horizontal="center"/>
    </xf>
    <xf numFmtId="2" fontId="51" fillId="26" borderId="96" xfId="27" applyNumberFormat="1" applyFont="1" applyFill="1" applyBorder="1"/>
    <xf numFmtId="4" fontId="49" fillId="0" borderId="107" xfId="27" applyNumberFormat="1" applyFont="1" applyBorder="1"/>
    <xf numFmtId="4" fontId="49" fillId="0" borderId="152" xfId="27" applyNumberFormat="1" applyFont="1" applyBorder="1" applyAlignment="1">
      <alignment horizontal="right"/>
    </xf>
    <xf numFmtId="1" fontId="63" fillId="26" borderId="98" xfId="27" applyNumberFormat="1" applyFont="1" applyFill="1" applyBorder="1" applyAlignment="1">
      <alignment horizontal="center"/>
    </xf>
    <xf numFmtId="0" fontId="36" fillId="26" borderId="155" xfId="27" applyFont="1" applyFill="1" applyBorder="1"/>
    <xf numFmtId="4" fontId="27" fillId="14" borderId="42" xfId="27" applyNumberFormat="1" applyFont="1" applyFill="1" applyBorder="1" applyAlignment="1">
      <alignment horizontal="center"/>
    </xf>
    <xf numFmtId="2" fontId="30" fillId="26" borderId="37" xfId="27" applyNumberFormat="1" applyFont="1" applyFill="1" applyBorder="1"/>
    <xf numFmtId="1" fontId="63" fillId="26" borderId="37" xfId="27" applyNumberFormat="1" applyFont="1" applyFill="1" applyBorder="1" applyAlignment="1">
      <alignment horizontal="center"/>
    </xf>
    <xf numFmtId="0" fontId="27" fillId="0" borderId="123" xfId="27" applyFont="1" applyBorder="1"/>
    <xf numFmtId="0" fontId="27" fillId="0" borderId="23" xfId="27" applyFont="1" applyBorder="1"/>
    <xf numFmtId="0" fontId="36" fillId="0" borderId="9" xfId="27" applyFont="1" applyBorder="1"/>
    <xf numFmtId="0" fontId="36" fillId="26" borderId="145" xfId="27" applyFont="1" applyFill="1" applyBorder="1"/>
    <xf numFmtId="4" fontId="27" fillId="14" borderId="27" xfId="27" applyNumberFormat="1" applyFont="1" applyFill="1" applyBorder="1" applyAlignment="1">
      <alignment horizontal="center"/>
    </xf>
    <xf numFmtId="2" fontId="30" fillId="26" borderId="19" xfId="27" applyNumberFormat="1" applyFont="1" applyFill="1" applyBorder="1"/>
    <xf numFmtId="1" fontId="30" fillId="26" borderId="19" xfId="27" applyNumberFormat="1" applyFont="1" applyFill="1" applyBorder="1" applyAlignment="1">
      <alignment horizontal="center"/>
    </xf>
    <xf numFmtId="0" fontId="49" fillId="0" borderId="124" xfId="27" applyFont="1" applyBorder="1"/>
    <xf numFmtId="0" fontId="49" fillId="0" borderId="60" xfId="27" applyFont="1" applyBorder="1"/>
    <xf numFmtId="0" fontId="50" fillId="0" borderId="72" xfId="27" applyFont="1" applyBorder="1"/>
    <xf numFmtId="0" fontId="50" fillId="26" borderId="95" xfId="27" applyFont="1" applyFill="1" applyBorder="1"/>
    <xf numFmtId="2" fontId="49" fillId="0" borderId="161" xfId="27" applyNumberFormat="1" applyFont="1" applyBorder="1" applyAlignment="1">
      <alignment horizontal="center"/>
    </xf>
    <xf numFmtId="2" fontId="49" fillId="0" borderId="72" xfId="27" applyNumberFormat="1" applyFont="1" applyBorder="1"/>
    <xf numFmtId="4" fontId="49" fillId="0" borderId="161" xfId="27" applyNumberFormat="1" applyFont="1" applyBorder="1" applyAlignment="1">
      <alignment horizontal="center"/>
    </xf>
    <xf numFmtId="4" fontId="49" fillId="14" borderId="61" xfId="27" applyNumberFormat="1" applyFont="1" applyFill="1" applyBorder="1" applyAlignment="1">
      <alignment horizontal="center"/>
    </xf>
    <xf numFmtId="1" fontId="63" fillId="14" borderId="95" xfId="27" applyNumberFormat="1" applyFont="1" applyFill="1" applyBorder="1" applyAlignment="1">
      <alignment horizontal="center"/>
    </xf>
    <xf numFmtId="2" fontId="51" fillId="26" borderId="131" xfId="27" applyNumberFormat="1" applyFont="1" applyFill="1" applyBorder="1"/>
    <xf numFmtId="1" fontId="30" fillId="26" borderId="131" xfId="27" applyNumberFormat="1" applyFont="1" applyFill="1" applyBorder="1" applyAlignment="1">
      <alignment horizontal="center"/>
    </xf>
    <xf numFmtId="14" fontId="10" fillId="0" borderId="0" xfId="27" applyNumberFormat="1" applyAlignment="1">
      <alignment textRotation="90"/>
    </xf>
    <xf numFmtId="0" fontId="10" fillId="0" borderId="0" xfId="27" applyAlignment="1">
      <alignment horizontal="center"/>
    </xf>
    <xf numFmtId="0" fontId="10" fillId="0" borderId="0" xfId="0" applyFont="1" applyAlignment="1">
      <alignment horizontal="right"/>
    </xf>
    <xf numFmtId="0" fontId="50" fillId="26" borderId="107" xfId="27" applyFont="1" applyFill="1" applyBorder="1"/>
    <xf numFmtId="2" fontId="50" fillId="0" borderId="152" xfId="27" applyNumberFormat="1" applyFont="1" applyBorder="1" applyAlignment="1">
      <alignment horizontal="center"/>
    </xf>
    <xf numFmtId="2" fontId="51" fillId="26" borderId="98" xfId="27" applyNumberFormat="1" applyFont="1" applyFill="1" applyBorder="1" applyAlignment="1">
      <alignment horizontal="right"/>
    </xf>
    <xf numFmtId="2" fontId="50" fillId="0" borderId="144" xfId="27" applyNumberFormat="1" applyFont="1" applyBorder="1" applyAlignment="1">
      <alignment horizontal="center"/>
    </xf>
    <xf numFmtId="0" fontId="49" fillId="0" borderId="11" xfId="25" applyFont="1" applyBorder="1" applyAlignment="1">
      <alignment horizontal="left"/>
    </xf>
    <xf numFmtId="0" fontId="49" fillId="0" borderId="16" xfId="25" applyFont="1" applyBorder="1" applyAlignment="1">
      <alignment horizontal="left"/>
    </xf>
    <xf numFmtId="0" fontId="50" fillId="0" borderId="11" xfId="25" applyFont="1" applyBorder="1" applyAlignment="1">
      <alignment horizontal="left"/>
    </xf>
    <xf numFmtId="0" fontId="50" fillId="26" borderId="11" xfId="27" applyFont="1" applyFill="1" applyBorder="1"/>
    <xf numFmtId="2" fontId="51" fillId="26" borderId="77" xfId="27" applyNumberFormat="1" applyFont="1" applyFill="1" applyBorder="1"/>
    <xf numFmtId="1" fontId="30" fillId="26" borderId="37" xfId="27" applyNumberFormat="1" applyFont="1" applyFill="1" applyBorder="1" applyAlignment="1">
      <alignment horizontal="center"/>
    </xf>
    <xf numFmtId="2" fontId="50" fillId="0" borderId="143" xfId="27" applyNumberFormat="1" applyFont="1" applyBorder="1" applyAlignment="1">
      <alignment horizontal="center"/>
    </xf>
    <xf numFmtId="1" fontId="65" fillId="26" borderId="19" xfId="27" applyNumberFormat="1" applyFont="1" applyFill="1" applyBorder="1" applyAlignment="1">
      <alignment horizontal="center"/>
    </xf>
    <xf numFmtId="1" fontId="65" fillId="26" borderId="96" xfId="27" applyNumberFormat="1" applyFont="1" applyFill="1" applyBorder="1" applyAlignment="1">
      <alignment horizontal="center"/>
    </xf>
    <xf numFmtId="0" fontId="49" fillId="0" borderId="128" xfId="25" applyFont="1" applyBorder="1" applyAlignment="1">
      <alignment horizontal="left"/>
    </xf>
    <xf numFmtId="0" fontId="49" fillId="0" borderId="33" xfId="25" applyFont="1" applyBorder="1" applyAlignment="1">
      <alignment horizontal="left"/>
    </xf>
    <xf numFmtId="0" fontId="50" fillId="0" borderId="10" xfId="25" applyFont="1" applyBorder="1" applyAlignment="1">
      <alignment horizontal="left"/>
    </xf>
    <xf numFmtId="0" fontId="50" fillId="26" borderId="10" xfId="27" applyFont="1" applyFill="1" applyBorder="1"/>
    <xf numFmtId="2" fontId="49" fillId="0" borderId="157" xfId="27" applyNumberFormat="1" applyFont="1" applyBorder="1" applyAlignment="1">
      <alignment horizontal="center"/>
    </xf>
    <xf numFmtId="2" fontId="50" fillId="0" borderId="157" xfId="27" applyNumberFormat="1" applyFont="1" applyBorder="1" applyAlignment="1">
      <alignment horizontal="center"/>
    </xf>
    <xf numFmtId="4" fontId="49" fillId="0" borderId="157" xfId="27" applyNumberFormat="1" applyFont="1" applyBorder="1" applyAlignment="1">
      <alignment horizontal="center"/>
    </xf>
    <xf numFmtId="4" fontId="49" fillId="14" borderId="109" xfId="27" applyNumberFormat="1" applyFont="1" applyFill="1" applyBorder="1" applyAlignment="1">
      <alignment horizontal="center"/>
    </xf>
    <xf numFmtId="1" fontId="63" fillId="14" borderId="160" xfId="27" applyNumberFormat="1" applyFont="1" applyFill="1" applyBorder="1" applyAlignment="1">
      <alignment horizontal="center"/>
    </xf>
    <xf numFmtId="2" fontId="51" fillId="26" borderId="29" xfId="27" applyNumberFormat="1" applyFont="1" applyFill="1" applyBorder="1" applyAlignment="1">
      <alignment horizontal="right"/>
    </xf>
    <xf numFmtId="1" fontId="65" fillId="26" borderId="29" xfId="27" applyNumberFormat="1" applyFont="1" applyFill="1" applyBorder="1" applyAlignment="1">
      <alignment horizontal="center"/>
    </xf>
    <xf numFmtId="1" fontId="66" fillId="26" borderId="37" xfId="27" applyNumberFormat="1" applyFont="1" applyFill="1" applyBorder="1" applyAlignment="1">
      <alignment horizontal="center"/>
    </xf>
    <xf numFmtId="2" fontId="51" fillId="26" borderId="29" xfId="27" applyNumberFormat="1" applyFont="1" applyFill="1" applyBorder="1"/>
    <xf numFmtId="2" fontId="27" fillId="0" borderId="144" xfId="27" applyNumberFormat="1" applyFont="1" applyBorder="1" applyAlignment="1">
      <alignment horizontal="center"/>
    </xf>
    <xf numFmtId="0" fontId="27" fillId="0" borderId="0" xfId="27" applyFont="1"/>
    <xf numFmtId="0" fontId="27" fillId="0" borderId="123" xfId="25" applyFont="1" applyBorder="1" applyAlignment="1">
      <alignment horizontal="left"/>
    </xf>
    <xf numFmtId="0" fontId="27" fillId="0" borderId="23" xfId="25" applyFont="1" applyBorder="1" applyAlignment="1">
      <alignment horizontal="left"/>
    </xf>
    <xf numFmtId="0" fontId="36" fillId="0" borderId="9" xfId="25" applyFont="1" applyBorder="1" applyAlignment="1">
      <alignment horizontal="left"/>
    </xf>
    <xf numFmtId="2" fontId="27" fillId="0" borderId="143" xfId="27" applyNumberFormat="1" applyFont="1" applyBorder="1" applyAlignment="1">
      <alignment horizontal="center"/>
    </xf>
    <xf numFmtId="0" fontId="27" fillId="0" borderId="93" xfId="25" applyFont="1" applyBorder="1" applyAlignment="1">
      <alignment horizontal="left"/>
    </xf>
    <xf numFmtId="0" fontId="27" fillId="0" borderId="41" xfId="25" applyFont="1" applyBorder="1" applyAlignment="1">
      <alignment horizontal="left"/>
    </xf>
    <xf numFmtId="0" fontId="36" fillId="0" borderId="93" xfId="25" applyFont="1" applyBorder="1" applyAlignment="1">
      <alignment horizontal="left"/>
    </xf>
    <xf numFmtId="1" fontId="65" fillId="26" borderId="37" xfId="27" applyNumberFormat="1" applyFont="1" applyFill="1" applyBorder="1" applyAlignment="1">
      <alignment horizontal="center"/>
    </xf>
    <xf numFmtId="0" fontId="54" fillId="0" borderId="41" xfId="25" applyFont="1" applyBorder="1" applyAlignment="1">
      <alignment horizontal="left"/>
    </xf>
    <xf numFmtId="0" fontId="54" fillId="0" borderId="93" xfId="25" applyFont="1" applyBorder="1" applyAlignment="1">
      <alignment horizontal="left"/>
    </xf>
    <xf numFmtId="4" fontId="50" fillId="0" borderId="144" xfId="27" applyNumberFormat="1" applyFont="1" applyBorder="1" applyAlignment="1">
      <alignment horizontal="center"/>
    </xf>
    <xf numFmtId="2" fontId="51" fillId="26" borderId="37" xfId="27" applyNumberFormat="1" applyFont="1" applyFill="1" applyBorder="1" applyAlignment="1">
      <alignment horizontal="center"/>
    </xf>
    <xf numFmtId="4" fontId="49" fillId="0" borderId="107" xfId="27" applyNumberFormat="1" applyFont="1" applyBorder="1" applyAlignment="1">
      <alignment horizontal="center"/>
    </xf>
    <xf numFmtId="4" fontId="49" fillId="0" borderId="154" xfId="27" applyNumberFormat="1" applyFont="1" applyBorder="1" applyAlignment="1">
      <alignment horizontal="center"/>
    </xf>
    <xf numFmtId="1" fontId="63" fillId="26" borderId="103" xfId="27" applyNumberFormat="1" applyFont="1" applyFill="1" applyBorder="1" applyAlignment="1">
      <alignment horizontal="center"/>
    </xf>
    <xf numFmtId="4" fontId="49" fillId="0" borderId="9" xfId="27" applyNumberFormat="1" applyFont="1" applyBorder="1"/>
    <xf numFmtId="4" fontId="49" fillId="0" borderId="9" xfId="27" applyNumberFormat="1" applyFont="1" applyBorder="1" applyAlignment="1">
      <alignment horizontal="center"/>
    </xf>
    <xf numFmtId="4" fontId="49" fillId="0" borderId="145" xfId="27" applyNumberFormat="1" applyFont="1" applyBorder="1" applyAlignment="1">
      <alignment horizontal="center"/>
    </xf>
    <xf numFmtId="1" fontId="63" fillId="26" borderId="28" xfId="27" applyNumberFormat="1" applyFont="1" applyFill="1" applyBorder="1" applyAlignment="1">
      <alignment horizontal="center"/>
    </xf>
    <xf numFmtId="4" fontId="49" fillId="0" borderId="93" xfId="27" applyNumberFormat="1" applyFont="1" applyBorder="1"/>
    <xf numFmtId="4" fontId="49" fillId="0" borderId="93" xfId="27" applyNumberFormat="1" applyFont="1" applyBorder="1" applyAlignment="1">
      <alignment horizontal="center"/>
    </xf>
    <xf numFmtId="4" fontId="49" fillId="0" borderId="155" xfId="27" applyNumberFormat="1" applyFont="1" applyBorder="1" applyAlignment="1">
      <alignment horizontal="center"/>
    </xf>
    <xf numFmtId="1" fontId="63" fillId="26" borderId="44" xfId="27" applyNumberFormat="1" applyFont="1" applyFill="1" applyBorder="1" applyAlignment="1">
      <alignment horizontal="center"/>
    </xf>
    <xf numFmtId="0" fontId="54" fillId="0" borderId="41" xfId="27" applyFont="1" applyBorder="1"/>
    <xf numFmtId="1" fontId="67" fillId="26" borderId="19" xfId="27" applyNumberFormat="1" applyFont="1" applyFill="1" applyBorder="1"/>
    <xf numFmtId="1" fontId="67" fillId="26" borderId="28" xfId="27" applyNumberFormat="1" applyFont="1" applyFill="1" applyBorder="1"/>
    <xf numFmtId="0" fontId="49" fillId="0" borderId="33" xfId="27" applyFont="1" applyBorder="1"/>
    <xf numFmtId="0" fontId="50" fillId="0" borderId="10" xfId="27" applyFont="1" applyBorder="1"/>
    <xf numFmtId="0" fontId="50" fillId="26" borderId="160" xfId="27" applyFont="1" applyFill="1" applyBorder="1"/>
    <xf numFmtId="4" fontId="49" fillId="0" borderId="10" xfId="27" applyNumberFormat="1" applyFont="1" applyBorder="1"/>
    <xf numFmtId="4" fontId="50" fillId="0" borderId="157" xfId="27" applyNumberFormat="1" applyFont="1" applyBorder="1" applyAlignment="1">
      <alignment horizontal="center"/>
    </xf>
    <xf numFmtId="1" fontId="63" fillId="26" borderId="53" xfId="27" applyNumberFormat="1" applyFont="1" applyFill="1" applyBorder="1" applyAlignment="1">
      <alignment horizontal="center"/>
    </xf>
    <xf numFmtId="0" fontId="21" fillId="0" borderId="139" xfId="27" applyFont="1" applyBorder="1"/>
    <xf numFmtId="0" fontId="21" fillId="0" borderId="142" xfId="27" applyFont="1" applyBorder="1" applyAlignment="1">
      <alignment wrapText="1"/>
    </xf>
    <xf numFmtId="0" fontId="10" fillId="0" borderId="163" xfId="27" applyBorder="1" applyAlignment="1">
      <alignment horizontal="center"/>
    </xf>
    <xf numFmtId="0" fontId="10" fillId="0" borderId="164" xfId="27" applyBorder="1" applyAlignment="1">
      <alignment horizontal="center"/>
    </xf>
    <xf numFmtId="0" fontId="21" fillId="0" borderId="71" xfId="27" applyFont="1" applyBorder="1"/>
    <xf numFmtId="0" fontId="10" fillId="0" borderId="139" xfId="27" applyBorder="1"/>
    <xf numFmtId="0" fontId="10" fillId="0" borderId="142" xfId="27" applyBorder="1" applyAlignment="1">
      <alignment wrapText="1"/>
    </xf>
    <xf numFmtId="0" fontId="21" fillId="0" borderId="134" xfId="27" applyFont="1" applyBorder="1" applyAlignment="1">
      <alignment horizontal="center"/>
    </xf>
    <xf numFmtId="0" fontId="21" fillId="0" borderId="142" xfId="27" applyFont="1" applyBorder="1" applyAlignment="1">
      <alignment horizontal="center"/>
    </xf>
    <xf numFmtId="0" fontId="10" fillId="0" borderId="163" xfId="27" applyBorder="1"/>
    <xf numFmtId="0" fontId="10" fillId="0" borderId="165" xfId="27" applyBorder="1" applyAlignment="1">
      <alignment horizontal="center"/>
    </xf>
    <xf numFmtId="0" fontId="10" fillId="0" borderId="166" xfId="27" applyBorder="1" applyAlignment="1">
      <alignment horizontal="center"/>
    </xf>
    <xf numFmtId="0" fontId="10" fillId="0" borderId="164" xfId="27" applyBorder="1"/>
    <xf numFmtId="0" fontId="10" fillId="0" borderId="167" xfId="27" applyBorder="1" applyAlignment="1">
      <alignment horizontal="center"/>
    </xf>
    <xf numFmtId="0" fontId="10" fillId="0" borderId="158" xfId="27" applyBorder="1" applyAlignment="1">
      <alignment horizontal="center"/>
    </xf>
    <xf numFmtId="0" fontId="21" fillId="0" borderId="141" xfId="27" applyFont="1" applyBorder="1" applyAlignment="1">
      <alignment wrapText="1"/>
    </xf>
    <xf numFmtId="0" fontId="21" fillId="0" borderId="141" xfId="27" applyFont="1" applyBorder="1" applyAlignment="1">
      <alignment horizontal="center"/>
    </xf>
    <xf numFmtId="0" fontId="10" fillId="0" borderId="142" xfId="27" applyBorder="1"/>
    <xf numFmtId="0" fontId="10" fillId="0" borderId="168" xfId="27" applyBorder="1" applyAlignment="1">
      <alignment horizontal="center"/>
    </xf>
    <xf numFmtId="0" fontId="10" fillId="0" borderId="166" xfId="27" applyBorder="1"/>
    <xf numFmtId="0" fontId="10" fillId="0" borderId="71" xfId="27" applyBorder="1"/>
    <xf numFmtId="0" fontId="10" fillId="0" borderId="169" xfId="27" applyBorder="1" applyAlignment="1">
      <alignment horizontal="center"/>
    </xf>
    <xf numFmtId="0" fontId="10" fillId="0" borderId="170" xfId="27" applyBorder="1" applyAlignment="1">
      <alignment horizontal="center"/>
    </xf>
    <xf numFmtId="0" fontId="10" fillId="0" borderId="171" xfId="27" applyBorder="1" applyAlignment="1">
      <alignment horizontal="center"/>
    </xf>
    <xf numFmtId="0" fontId="10" fillId="0" borderId="76" xfId="27" applyBorder="1" applyAlignment="1">
      <alignment horizontal="center"/>
    </xf>
    <xf numFmtId="0" fontId="10" fillId="0" borderId="169" xfId="27" applyBorder="1"/>
    <xf numFmtId="0" fontId="21" fillId="0" borderId="140" xfId="27" applyFont="1" applyBorder="1" applyAlignment="1">
      <alignment horizontal="center"/>
    </xf>
    <xf numFmtId="1" fontId="63" fillId="26" borderId="154" xfId="27" applyNumberFormat="1" applyFont="1" applyFill="1" applyBorder="1" applyAlignment="1">
      <alignment horizontal="center"/>
    </xf>
    <xf numFmtId="1" fontId="63" fillId="26" borderId="145" xfId="27" applyNumberFormat="1" applyFont="1" applyFill="1" applyBorder="1" applyAlignment="1">
      <alignment horizontal="center"/>
    </xf>
    <xf numFmtId="1" fontId="63" fillId="26" borderId="155" xfId="27" applyNumberFormat="1" applyFont="1" applyFill="1" applyBorder="1" applyAlignment="1">
      <alignment horizontal="center"/>
    </xf>
    <xf numFmtId="1" fontId="63" fillId="26" borderId="160" xfId="27" applyNumberFormat="1" applyFont="1" applyFill="1" applyBorder="1" applyAlignment="1">
      <alignment horizontal="center"/>
    </xf>
    <xf numFmtId="1" fontId="27" fillId="26" borderId="44" xfId="27" applyNumberFormat="1" applyFont="1" applyFill="1" applyBorder="1" applyAlignment="1">
      <alignment horizontal="center"/>
    </xf>
    <xf numFmtId="1" fontId="27" fillId="26" borderId="28" xfId="27" applyNumberFormat="1" applyFont="1" applyFill="1" applyBorder="1" applyAlignment="1">
      <alignment horizontal="center"/>
    </xf>
    <xf numFmtId="1" fontId="65" fillId="26" borderId="28" xfId="27" applyNumberFormat="1" applyFont="1" applyFill="1" applyBorder="1" applyAlignment="1">
      <alignment horizontal="center"/>
    </xf>
    <xf numFmtId="1" fontId="65" fillId="26" borderId="66" xfId="27" applyNumberFormat="1" applyFont="1" applyFill="1" applyBorder="1" applyAlignment="1">
      <alignment horizontal="center"/>
    </xf>
    <xf numFmtId="1" fontId="66" fillId="26" borderId="103" xfId="27" applyNumberFormat="1" applyFont="1" applyFill="1" applyBorder="1" applyAlignment="1">
      <alignment horizontal="center"/>
    </xf>
    <xf numFmtId="1" fontId="65" fillId="26" borderId="44" xfId="27" applyNumberFormat="1" applyFont="1" applyFill="1" applyBorder="1" applyAlignment="1">
      <alignment horizontal="center"/>
    </xf>
    <xf numFmtId="1" fontId="66" fillId="26" borderId="44" xfId="27" applyNumberFormat="1" applyFont="1" applyFill="1" applyBorder="1" applyAlignment="1">
      <alignment horizontal="center"/>
    </xf>
    <xf numFmtId="1" fontId="66" fillId="26" borderId="66" xfId="27" applyNumberFormat="1" applyFont="1" applyFill="1" applyBorder="1" applyAlignment="1">
      <alignment horizontal="center"/>
    </xf>
    <xf numFmtId="1" fontId="66" fillId="26" borderId="155" xfId="27" applyNumberFormat="1" applyFont="1" applyFill="1" applyBorder="1" applyAlignment="1">
      <alignment horizontal="center"/>
    </xf>
    <xf numFmtId="1" fontId="30" fillId="26" borderId="145" xfId="27" applyNumberFormat="1" applyFont="1" applyFill="1" applyBorder="1" applyAlignment="1">
      <alignment horizontal="center"/>
    </xf>
    <xf numFmtId="1" fontId="30" fillId="26" borderId="95" xfId="27" applyNumberFormat="1" applyFont="1" applyFill="1" applyBorder="1" applyAlignment="1">
      <alignment horizontal="center"/>
    </xf>
    <xf numFmtId="0" fontId="27" fillId="26" borderId="21" xfId="27" applyFont="1" applyFill="1" applyBorder="1"/>
    <xf numFmtId="0" fontId="27" fillId="26" borderId="20" xfId="27" applyFont="1" applyFill="1" applyBorder="1"/>
    <xf numFmtId="2" fontId="27" fillId="0" borderId="21" xfId="27" applyNumberFormat="1" applyFont="1" applyBorder="1" applyAlignment="1">
      <alignment horizontal="center"/>
    </xf>
    <xf numFmtId="2" fontId="27" fillId="0" borderId="26" xfId="27" applyNumberFormat="1" applyFont="1" applyBorder="1" applyAlignment="1">
      <alignment horizontal="center"/>
    </xf>
    <xf numFmtId="1" fontId="63" fillId="0" borderId="44" xfId="27" applyNumberFormat="1" applyFont="1" applyBorder="1" applyAlignment="1">
      <alignment horizontal="center"/>
    </xf>
    <xf numFmtId="1" fontId="65" fillId="0" borderId="44" xfId="27" applyNumberFormat="1" applyFont="1" applyBorder="1" applyAlignment="1">
      <alignment horizontal="center"/>
    </xf>
    <xf numFmtId="2" fontId="27" fillId="0" borderId="21" xfId="27" applyNumberFormat="1" applyFont="1" applyBorder="1"/>
    <xf numFmtId="2" fontId="27" fillId="0" borderId="25" xfId="27" applyNumberFormat="1" applyFont="1" applyBorder="1"/>
    <xf numFmtId="2" fontId="27" fillId="0" borderId="20" xfId="27" applyNumberFormat="1" applyFont="1" applyBorder="1"/>
    <xf numFmtId="2" fontId="27" fillId="0" borderId="20" xfId="25" applyNumberFormat="1" applyFont="1" applyBorder="1" applyAlignment="1">
      <alignment horizontal="right"/>
    </xf>
    <xf numFmtId="0" fontId="27" fillId="0" borderId="21" xfId="25" applyFont="1" applyBorder="1" applyAlignment="1">
      <alignment horizontal="left"/>
    </xf>
    <xf numFmtId="2" fontId="27" fillId="0" borderId="25" xfId="27" applyNumberFormat="1" applyFont="1" applyBorder="1" applyAlignment="1">
      <alignment horizontal="center"/>
    </xf>
    <xf numFmtId="2" fontId="27" fillId="0" borderId="20" xfId="27" applyNumberFormat="1" applyFont="1" applyBorder="1" applyAlignment="1">
      <alignment horizontal="center"/>
    </xf>
    <xf numFmtId="2" fontId="30" fillId="0" borderId="25" xfId="27" applyNumberFormat="1" applyFont="1" applyBorder="1" applyAlignment="1">
      <alignment horizontal="center"/>
    </xf>
    <xf numFmtId="2" fontId="30" fillId="0" borderId="20" xfId="27" applyNumberFormat="1" applyFont="1" applyBorder="1" applyAlignment="1">
      <alignment horizontal="center"/>
    </xf>
    <xf numFmtId="2" fontId="30" fillId="0" borderId="21" xfId="27" applyNumberFormat="1" applyFont="1" applyBorder="1" applyAlignment="1">
      <alignment horizontal="center"/>
    </xf>
    <xf numFmtId="2" fontId="30" fillId="0" borderId="26" xfId="27" applyNumberFormat="1" applyFont="1" applyBorder="1" applyAlignment="1">
      <alignment horizontal="center"/>
    </xf>
    <xf numFmtId="2" fontId="27" fillId="0" borderId="23" xfId="27" applyNumberFormat="1" applyFont="1" applyBorder="1" applyAlignment="1">
      <alignment horizontal="center"/>
    </xf>
    <xf numFmtId="0" fontId="27" fillId="26" borderId="38" xfId="27" applyFont="1" applyFill="1" applyBorder="1"/>
    <xf numFmtId="0" fontId="27" fillId="26" borderId="39" xfId="27" applyFont="1" applyFill="1" applyBorder="1"/>
    <xf numFmtId="2" fontId="27" fillId="0" borderId="43" xfId="27" applyNumberFormat="1" applyFont="1" applyBorder="1" applyAlignment="1">
      <alignment horizontal="center"/>
    </xf>
    <xf numFmtId="2" fontId="27" fillId="0" borderId="41" xfId="27" applyNumberFormat="1" applyFont="1" applyBorder="1" applyAlignment="1">
      <alignment horizontal="center"/>
    </xf>
    <xf numFmtId="2" fontId="27" fillId="0" borderId="39" xfId="27" applyNumberFormat="1" applyFont="1" applyBorder="1" applyAlignment="1">
      <alignment horizontal="center"/>
    </xf>
    <xf numFmtId="2" fontId="27" fillId="0" borderId="57" xfId="27" applyNumberFormat="1" applyFont="1" applyBorder="1" applyAlignment="1">
      <alignment horizontal="center"/>
    </xf>
    <xf numFmtId="2" fontId="27" fillId="0" borderId="38" xfId="27" applyNumberFormat="1" applyFont="1" applyBorder="1" applyAlignment="1">
      <alignment horizontal="center"/>
    </xf>
    <xf numFmtId="2" fontId="30" fillId="0" borderId="38" xfId="27" applyNumberFormat="1" applyFont="1" applyBorder="1" applyAlignment="1">
      <alignment horizontal="center"/>
    </xf>
    <xf numFmtId="2" fontId="30" fillId="0" borderId="39" xfId="27" applyNumberFormat="1" applyFont="1" applyBorder="1" applyAlignment="1">
      <alignment horizontal="center"/>
    </xf>
    <xf numFmtId="2" fontId="30" fillId="0" borderId="43" xfId="27" applyNumberFormat="1" applyFont="1" applyBorder="1" applyAlignment="1">
      <alignment horizontal="center"/>
    </xf>
    <xf numFmtId="2" fontId="30" fillId="0" borderId="57" xfId="27" applyNumberFormat="1" applyFont="1" applyBorder="1" applyAlignment="1">
      <alignment horizontal="center"/>
    </xf>
    <xf numFmtId="1" fontId="66" fillId="26" borderId="145" xfId="27" applyNumberFormat="1" applyFont="1" applyFill="1" applyBorder="1"/>
    <xf numFmtId="0" fontId="27" fillId="0" borderId="125" xfId="24" applyFont="1" applyBorder="1" applyAlignment="1">
      <alignment horizontal="left"/>
    </xf>
    <xf numFmtId="0" fontId="27" fillId="0" borderId="41" xfId="24" applyFont="1" applyBorder="1" applyAlignment="1">
      <alignment horizontal="left"/>
    </xf>
    <xf numFmtId="2" fontId="27" fillId="0" borderId="25" xfId="27" applyNumberFormat="1" applyFont="1" applyBorder="1" applyAlignment="1">
      <alignment horizontal="right"/>
    </xf>
    <xf numFmtId="2" fontId="27" fillId="0" borderId="20" xfId="27" applyNumberFormat="1" applyFont="1" applyBorder="1" applyAlignment="1">
      <alignment horizontal="right"/>
    </xf>
    <xf numFmtId="2" fontId="27" fillId="0" borderId="21" xfId="27" applyNumberFormat="1" applyFont="1" applyBorder="1" applyAlignment="1">
      <alignment horizontal="right"/>
    </xf>
    <xf numFmtId="0" fontId="27" fillId="0" borderId="125" xfId="27" applyFont="1" applyBorder="1"/>
    <xf numFmtId="2" fontId="27" fillId="0" borderId="57" xfId="27" applyNumberFormat="1" applyFont="1" applyBorder="1" applyAlignment="1">
      <alignment horizontal="right"/>
    </xf>
    <xf numFmtId="2" fontId="27" fillId="0" borderId="38" xfId="27" applyNumberFormat="1" applyFont="1" applyBorder="1" applyAlignment="1">
      <alignment horizontal="right"/>
    </xf>
    <xf numFmtId="2" fontId="27" fillId="0" borderId="39" xfId="27" applyNumberFormat="1" applyFont="1" applyBorder="1" applyAlignment="1">
      <alignment horizontal="right"/>
    </xf>
    <xf numFmtId="0" fontId="27" fillId="0" borderId="0" xfId="27" applyFont="1" applyAlignment="1">
      <alignment horizontal="center"/>
    </xf>
    <xf numFmtId="0" fontId="30" fillId="0" borderId="0" xfId="27" applyFont="1"/>
    <xf numFmtId="14" fontId="27" fillId="0" borderId="0" xfId="27" applyNumberFormat="1" applyFont="1" applyAlignment="1">
      <alignment horizontal="left"/>
    </xf>
    <xf numFmtId="0" fontId="30" fillId="20" borderId="66" xfId="27" applyFont="1" applyFill="1" applyBorder="1" applyAlignment="1">
      <alignment horizontal="center" wrapText="1"/>
    </xf>
    <xf numFmtId="0" fontId="56" fillId="0" borderId="0" xfId="27" applyFont="1"/>
    <xf numFmtId="0" fontId="57" fillId="0" borderId="0" xfId="27" applyFont="1"/>
    <xf numFmtId="0" fontId="57" fillId="0" borderId="0" xfId="27" applyFont="1" applyAlignment="1">
      <alignment horizontal="center"/>
    </xf>
    <xf numFmtId="2" fontId="27" fillId="26" borderId="99" xfId="27" applyNumberFormat="1" applyFont="1" applyFill="1" applyBorder="1" applyAlignment="1">
      <alignment horizontal="right"/>
    </xf>
    <xf numFmtId="2" fontId="27" fillId="26" borderId="100" xfId="27" applyNumberFormat="1" applyFont="1" applyFill="1" applyBorder="1" applyAlignment="1">
      <alignment horizontal="right"/>
    </xf>
    <xf numFmtId="2" fontId="27" fillId="0" borderId="108" xfId="27" applyNumberFormat="1" applyFont="1" applyBorder="1" applyAlignment="1">
      <alignment horizontal="right"/>
    </xf>
    <xf numFmtId="2" fontId="27" fillId="0" borderId="105" xfId="27" applyNumberFormat="1" applyFont="1" applyBorder="1" applyAlignment="1">
      <alignment horizontal="right"/>
    </xf>
    <xf numFmtId="2" fontId="27" fillId="0" borderId="100" xfId="27" applyNumberFormat="1" applyFont="1" applyBorder="1" applyAlignment="1">
      <alignment horizontal="right"/>
    </xf>
    <xf numFmtId="2" fontId="27" fillId="0" borderId="172" xfId="27" applyNumberFormat="1" applyFont="1" applyBorder="1" applyAlignment="1">
      <alignment horizontal="right"/>
    </xf>
    <xf numFmtId="2" fontId="27" fillId="0" borderId="99" xfId="27" applyNumberFormat="1" applyFont="1" applyBorder="1" applyAlignment="1">
      <alignment horizontal="right"/>
    </xf>
    <xf numFmtId="2" fontId="27" fillId="0" borderId="21" xfId="25" applyNumberFormat="1" applyFont="1" applyBorder="1" applyAlignment="1">
      <alignment horizontal="right"/>
    </xf>
    <xf numFmtId="2" fontId="27" fillId="0" borderId="26" xfId="27" applyNumberFormat="1" applyFont="1" applyBorder="1" applyAlignment="1">
      <alignment horizontal="right"/>
    </xf>
    <xf numFmtId="2" fontId="27" fillId="0" borderId="23" xfId="27" applyNumberFormat="1" applyFont="1" applyBorder="1" applyAlignment="1">
      <alignment horizontal="right"/>
    </xf>
    <xf numFmtId="2" fontId="27" fillId="0" borderId="20" xfId="25" applyNumberFormat="1" applyFont="1" applyBorder="1" applyAlignment="1">
      <alignment horizontal="right" wrapText="1"/>
    </xf>
    <xf numFmtId="2" fontId="27" fillId="0" borderId="21" xfId="25" applyNumberFormat="1" applyFont="1" applyBorder="1" applyAlignment="1">
      <alignment horizontal="right" wrapText="1"/>
    </xf>
    <xf numFmtId="0" fontId="27" fillId="0" borderId="21" xfId="25" applyFont="1" applyBorder="1" applyAlignment="1">
      <alignment horizontal="right"/>
    </xf>
    <xf numFmtId="0" fontId="27" fillId="26" borderId="20" xfId="27" applyFont="1" applyFill="1" applyBorder="1" applyAlignment="1">
      <alignment horizontal="right"/>
    </xf>
    <xf numFmtId="0" fontId="27" fillId="26" borderId="21" xfId="27" applyFont="1" applyFill="1" applyBorder="1" applyAlignment="1">
      <alignment horizontal="right"/>
    </xf>
    <xf numFmtId="0" fontId="27" fillId="0" borderId="21" xfId="27" applyFont="1" applyBorder="1" applyAlignment="1">
      <alignment horizontal="right"/>
    </xf>
    <xf numFmtId="2" fontId="27" fillId="26" borderId="21" xfId="27" applyNumberFormat="1" applyFont="1" applyFill="1" applyBorder="1" applyAlignment="1">
      <alignment horizontal="right"/>
    </xf>
    <xf numFmtId="0" fontId="27" fillId="0" borderId="99" xfId="25" applyFont="1" applyBorder="1" applyAlignment="1">
      <alignment horizontal="left"/>
    </xf>
    <xf numFmtId="0" fontId="27" fillId="0" borderId="100" xfId="25" applyFont="1" applyBorder="1" applyAlignment="1">
      <alignment horizontal="left"/>
    </xf>
    <xf numFmtId="0" fontId="27" fillId="0" borderId="20" xfId="25" applyFont="1" applyBorder="1" applyAlignment="1">
      <alignment horizontal="left"/>
    </xf>
    <xf numFmtId="0" fontId="27" fillId="0" borderId="20" xfId="27" applyFont="1" applyBorder="1"/>
    <xf numFmtId="0" fontId="27" fillId="0" borderId="20" xfId="24" applyFont="1" applyBorder="1" applyAlignment="1">
      <alignment horizontal="left"/>
    </xf>
    <xf numFmtId="0" fontId="27" fillId="0" borderId="21" xfId="24" applyFont="1" applyBorder="1" applyAlignment="1">
      <alignment horizontal="left"/>
    </xf>
    <xf numFmtId="0" fontId="27" fillId="0" borderId="96" xfId="27" applyFont="1" applyBorder="1"/>
    <xf numFmtId="0" fontId="48" fillId="20" borderId="110" xfId="27" applyFont="1" applyFill="1" applyBorder="1" applyAlignment="1">
      <alignment horizontal="center" vertical="center"/>
    </xf>
    <xf numFmtId="0" fontId="27" fillId="0" borderId="20" xfId="27" applyFont="1" applyBorder="1" applyAlignment="1">
      <alignment horizontal="right"/>
    </xf>
    <xf numFmtId="0" fontId="55" fillId="20" borderId="65" xfId="27" applyFont="1" applyFill="1" applyBorder="1" applyAlignment="1">
      <alignment horizontal="center" wrapText="1"/>
    </xf>
    <xf numFmtId="0" fontId="55" fillId="20" borderId="17" xfId="27" applyFont="1" applyFill="1" applyBorder="1" applyAlignment="1">
      <alignment horizontal="center" wrapText="1"/>
    </xf>
    <xf numFmtId="0" fontId="55" fillId="20" borderId="18" xfId="27" applyFont="1" applyFill="1" applyBorder="1" applyAlignment="1">
      <alignment horizontal="center" wrapText="1"/>
    </xf>
    <xf numFmtId="0" fontId="55" fillId="20" borderId="16" xfId="27" applyFont="1" applyFill="1" applyBorder="1" applyAlignment="1">
      <alignment horizontal="center" wrapText="1"/>
    </xf>
    <xf numFmtId="0" fontId="55" fillId="20" borderId="14" xfId="27" applyFont="1" applyFill="1" applyBorder="1" applyAlignment="1">
      <alignment horizontal="center" wrapText="1"/>
    </xf>
    <xf numFmtId="4" fontId="30" fillId="26" borderId="98" xfId="27" applyNumberFormat="1" applyFont="1" applyFill="1" applyBorder="1" applyAlignment="1">
      <alignment horizontal="right"/>
    </xf>
    <xf numFmtId="4" fontId="30" fillId="26" borderId="19" xfId="27" applyNumberFormat="1" applyFont="1" applyFill="1" applyBorder="1" applyAlignment="1">
      <alignment horizontal="right"/>
    </xf>
    <xf numFmtId="0" fontId="55" fillId="27" borderId="173" xfId="27" applyFont="1" applyFill="1" applyBorder="1" applyAlignment="1">
      <alignment horizontal="center" wrapText="1"/>
    </xf>
    <xf numFmtId="4" fontId="27" fillId="0" borderId="154" xfId="27" applyNumberFormat="1" applyFont="1" applyBorder="1" applyAlignment="1">
      <alignment horizontal="right"/>
    </xf>
    <xf numFmtId="4" fontId="27" fillId="0" borderId="145" xfId="27" applyNumberFormat="1" applyFont="1" applyBorder="1" applyAlignment="1">
      <alignment horizontal="right"/>
    </xf>
    <xf numFmtId="4" fontId="27" fillId="27" borderId="145" xfId="27" applyNumberFormat="1" applyFont="1" applyFill="1" applyBorder="1" applyAlignment="1">
      <alignment horizontal="right"/>
    </xf>
    <xf numFmtId="0" fontId="55" fillId="24" borderId="134" xfId="27" applyFont="1" applyFill="1" applyBorder="1" applyAlignment="1">
      <alignment horizontal="center" wrapText="1"/>
    </xf>
    <xf numFmtId="4" fontId="27" fillId="0" borderId="152" xfId="27" applyNumberFormat="1" applyFont="1" applyBorder="1" applyAlignment="1">
      <alignment horizontal="right"/>
    </xf>
    <xf numFmtId="4" fontId="27" fillId="0" borderId="143" xfId="27" applyNumberFormat="1" applyFont="1" applyBorder="1" applyAlignment="1">
      <alignment horizontal="right"/>
    </xf>
    <xf numFmtId="4" fontId="27" fillId="24" borderId="143" xfId="27" applyNumberFormat="1" applyFont="1" applyFill="1" applyBorder="1" applyAlignment="1">
      <alignment horizontal="right"/>
    </xf>
    <xf numFmtId="0" fontId="55" fillId="28" borderId="140" xfId="27" applyFont="1" applyFill="1" applyBorder="1" applyAlignment="1">
      <alignment horizontal="center" wrapText="1"/>
    </xf>
    <xf numFmtId="4" fontId="27" fillId="28" borderId="145" xfId="27" applyNumberFormat="1" applyFont="1" applyFill="1" applyBorder="1" applyAlignment="1">
      <alignment horizontal="right"/>
    </xf>
    <xf numFmtId="0" fontId="55" fillId="29" borderId="142" xfId="27" applyFont="1" applyFill="1" applyBorder="1" applyAlignment="1">
      <alignment horizontal="center" wrapText="1"/>
    </xf>
    <xf numFmtId="4" fontId="27" fillId="0" borderId="106" xfId="27" applyNumberFormat="1" applyFont="1" applyBorder="1" applyAlignment="1">
      <alignment horizontal="right"/>
    </xf>
    <xf numFmtId="4" fontId="27" fillId="0" borderId="91" xfId="27" applyNumberFormat="1" applyFont="1" applyBorder="1" applyAlignment="1">
      <alignment horizontal="right"/>
    </xf>
    <xf numFmtId="4" fontId="27" fillId="29" borderId="91" xfId="27" applyNumberFormat="1" applyFont="1" applyFill="1" applyBorder="1" applyAlignment="1">
      <alignment horizontal="right"/>
    </xf>
    <xf numFmtId="0" fontId="59" fillId="20" borderId="110" xfId="27" applyFont="1" applyFill="1" applyBorder="1" applyAlignment="1">
      <alignment horizontal="center" wrapText="1"/>
    </xf>
    <xf numFmtId="0" fontId="27" fillId="27" borderId="20" xfId="25" applyFont="1" applyFill="1" applyBorder="1" applyAlignment="1">
      <alignment horizontal="left"/>
    </xf>
    <xf numFmtId="0" fontId="27" fillId="27" borderId="21" xfId="25" applyFont="1" applyFill="1" applyBorder="1" applyAlignment="1">
      <alignment horizontal="left"/>
    </xf>
    <xf numFmtId="0" fontId="27" fillId="24" borderId="20" xfId="25" applyFont="1" applyFill="1" applyBorder="1" applyAlignment="1">
      <alignment horizontal="left"/>
    </xf>
    <xf numFmtId="0" fontId="27" fillId="24" borderId="21" xfId="25" applyFont="1" applyFill="1" applyBorder="1" applyAlignment="1">
      <alignment horizontal="left"/>
    </xf>
    <xf numFmtId="0" fontId="27" fillId="28" borderId="20" xfId="25" applyFont="1" applyFill="1" applyBorder="1" applyAlignment="1">
      <alignment horizontal="left"/>
    </xf>
    <xf numFmtId="0" fontId="27" fillId="28" borderId="21" xfId="25" applyFont="1" applyFill="1" applyBorder="1" applyAlignment="1">
      <alignment horizontal="left"/>
    </xf>
    <xf numFmtId="0" fontId="27" fillId="29" borderId="20" xfId="27" applyFont="1" applyFill="1" applyBorder="1"/>
    <xf numFmtId="0" fontId="27" fillId="29" borderId="21" xfId="27" applyFont="1" applyFill="1" applyBorder="1"/>
    <xf numFmtId="2" fontId="30" fillId="26" borderId="96" xfId="27" applyNumberFormat="1" applyFont="1" applyFill="1" applyBorder="1"/>
    <xf numFmtId="2" fontId="27" fillId="0" borderId="16" xfId="27" applyNumberFormat="1" applyFont="1" applyBorder="1"/>
    <xf numFmtId="2" fontId="27" fillId="0" borderId="17" xfId="27" applyNumberFormat="1" applyFont="1" applyBorder="1"/>
    <xf numFmtId="0" fontId="27" fillId="0" borderId="38" xfId="27" applyFont="1" applyBorder="1"/>
    <xf numFmtId="0" fontId="27" fillId="26" borderId="38" xfId="27" applyFont="1" applyFill="1" applyBorder="1" applyAlignment="1">
      <alignment horizontal="right"/>
    </xf>
    <xf numFmtId="0" fontId="27" fillId="26" borderId="39" xfId="27" applyFont="1" applyFill="1" applyBorder="1" applyAlignment="1">
      <alignment horizontal="right"/>
    </xf>
    <xf numFmtId="2" fontId="27" fillId="0" borderId="43" xfId="27" applyNumberFormat="1" applyFont="1" applyBorder="1" applyAlignment="1">
      <alignment horizontal="right"/>
    </xf>
    <xf numFmtId="2" fontId="27" fillId="0" borderId="41" xfId="27" applyNumberFormat="1" applyFont="1" applyBorder="1" applyAlignment="1">
      <alignment horizontal="right"/>
    </xf>
    <xf numFmtId="4" fontId="27" fillId="0" borderId="155" xfId="27" applyNumberFormat="1" applyFont="1" applyBorder="1" applyAlignment="1">
      <alignment horizontal="right"/>
    </xf>
    <xf numFmtId="4" fontId="27" fillId="0" borderId="144" xfId="27" applyNumberFormat="1" applyFont="1" applyBorder="1" applyAlignment="1">
      <alignment horizontal="right"/>
    </xf>
    <xf numFmtId="4" fontId="30" fillId="26" borderId="37" xfId="27" applyNumberFormat="1" applyFont="1" applyFill="1" applyBorder="1" applyAlignment="1">
      <alignment horizontal="right"/>
    </xf>
    <xf numFmtId="2" fontId="27" fillId="0" borderId="23" xfId="27" applyNumberFormat="1" applyFont="1" applyBorder="1"/>
    <xf numFmtId="4" fontId="27" fillId="0" borderId="97" xfId="27" applyNumberFormat="1" applyFont="1" applyBorder="1" applyAlignment="1">
      <alignment horizontal="right"/>
    </xf>
    <xf numFmtId="2" fontId="27" fillId="0" borderId="39" xfId="27" applyNumberFormat="1" applyFont="1" applyBorder="1"/>
    <xf numFmtId="2" fontId="27" fillId="0" borderId="26" xfId="27" applyNumberFormat="1" applyFont="1" applyBorder="1"/>
    <xf numFmtId="2" fontId="27" fillId="0" borderId="43" xfId="27" applyNumberFormat="1" applyFont="1" applyBorder="1"/>
    <xf numFmtId="0" fontId="27" fillId="0" borderId="174" xfId="27" applyFont="1" applyBorder="1"/>
    <xf numFmtId="0" fontId="27" fillId="0" borderId="175" xfId="27" applyFont="1" applyBorder="1"/>
    <xf numFmtId="0" fontId="27" fillId="0" borderId="176" xfId="27" applyFont="1" applyBorder="1"/>
    <xf numFmtId="0" fontId="27" fillId="0" borderId="90" xfId="27" applyFont="1" applyBorder="1"/>
    <xf numFmtId="0" fontId="27" fillId="0" borderId="177" xfId="27" applyFont="1" applyBorder="1"/>
    <xf numFmtId="0" fontId="27" fillId="0" borderId="178" xfId="27" applyFont="1" applyBorder="1"/>
    <xf numFmtId="0" fontId="57" fillId="0" borderId="179" xfId="27" applyFont="1" applyBorder="1"/>
    <xf numFmtId="0" fontId="58" fillId="0" borderId="126" xfId="27" applyFont="1" applyBorder="1"/>
    <xf numFmtId="0" fontId="27" fillId="0" borderId="30" xfId="27" applyFont="1" applyBorder="1"/>
    <xf numFmtId="0" fontId="27" fillId="26" borderId="30" xfId="27" applyFont="1" applyFill="1" applyBorder="1" applyAlignment="1">
      <alignment horizontal="right"/>
    </xf>
    <xf numFmtId="0" fontId="27" fillId="26" borderId="31" xfId="27" applyFont="1" applyFill="1" applyBorder="1" applyAlignment="1">
      <alignment horizontal="right"/>
    </xf>
    <xf numFmtId="2" fontId="27" fillId="0" borderId="34" xfId="27" applyNumberFormat="1" applyFont="1" applyBorder="1" applyAlignment="1">
      <alignment horizontal="right"/>
    </xf>
    <xf numFmtId="2" fontId="27" fillId="0" borderId="33" xfId="27" applyNumberFormat="1" applyFont="1" applyBorder="1" applyAlignment="1">
      <alignment horizontal="right"/>
    </xf>
    <xf numFmtId="2" fontId="27" fillId="0" borderId="31" xfId="27" applyNumberFormat="1" applyFont="1" applyBorder="1" applyAlignment="1">
      <alignment horizontal="right"/>
    </xf>
    <xf numFmtId="2" fontId="27" fillId="0" borderId="36" xfId="27" applyNumberFormat="1" applyFont="1" applyBorder="1" applyAlignment="1">
      <alignment horizontal="right"/>
    </xf>
    <xf numFmtId="2" fontId="27" fillId="0" borderId="30" xfId="27" applyNumberFormat="1" applyFont="1" applyBorder="1" applyAlignment="1">
      <alignment horizontal="right"/>
    </xf>
    <xf numFmtId="4" fontId="27" fillId="0" borderId="160" xfId="27" applyNumberFormat="1" applyFont="1" applyBorder="1" applyAlignment="1">
      <alignment horizontal="right"/>
    </xf>
    <xf numFmtId="4" fontId="27" fillId="0" borderId="157" xfId="27" applyNumberFormat="1" applyFont="1" applyBorder="1" applyAlignment="1">
      <alignment horizontal="right"/>
    </xf>
    <xf numFmtId="4" fontId="27" fillId="0" borderId="92" xfId="27" applyNumberFormat="1" applyFont="1" applyBorder="1" applyAlignment="1">
      <alignment horizontal="right"/>
    </xf>
    <xf numFmtId="4" fontId="30" fillId="26" borderId="29" xfId="27" applyNumberFormat="1" applyFont="1" applyFill="1" applyBorder="1" applyAlignment="1">
      <alignment horizontal="right"/>
    </xf>
    <xf numFmtId="0" fontId="27" fillId="0" borderId="0" xfId="27" applyFont="1" applyAlignment="1">
      <alignment horizontal="right"/>
    </xf>
    <xf numFmtId="0" fontId="27" fillId="26" borderId="91" xfId="27" applyFont="1" applyFill="1" applyBorder="1"/>
    <xf numFmtId="0" fontId="27" fillId="26" borderId="97" xfId="27" applyFont="1" applyFill="1" applyBorder="1"/>
    <xf numFmtId="0" fontId="58" fillId="0" borderId="140" xfId="27" applyFont="1" applyBorder="1"/>
    <xf numFmtId="0" fontId="27" fillId="0" borderId="91" xfId="25" applyFont="1" applyBorder="1" applyAlignment="1">
      <alignment horizontal="left"/>
    </xf>
    <xf numFmtId="0" fontId="27" fillId="0" borderId="91" xfId="25" applyFont="1" applyBorder="1" applyAlignment="1">
      <alignment horizontal="left" wrapText="1"/>
    </xf>
    <xf numFmtId="0" fontId="27" fillId="0" borderId="91" xfId="27" applyFont="1" applyBorder="1"/>
    <xf numFmtId="0" fontId="27" fillId="0" borderId="172" xfId="25" applyFont="1" applyBorder="1" applyAlignment="1">
      <alignment horizontal="center"/>
    </xf>
    <xf numFmtId="0" fontId="27" fillId="0" borderId="25" xfId="25" applyFont="1" applyBorder="1" applyAlignment="1">
      <alignment horizontal="center"/>
    </xf>
    <xf numFmtId="0" fontId="27" fillId="0" borderId="145" xfId="27" applyFont="1" applyBorder="1" applyAlignment="1">
      <alignment horizontal="center"/>
    </xf>
    <xf numFmtId="0" fontId="27" fillId="0" borderId="155" xfId="27" applyFont="1" applyBorder="1" applyAlignment="1">
      <alignment horizontal="center"/>
    </xf>
    <xf numFmtId="0" fontId="27" fillId="0" borderId="25" xfId="27" applyFont="1" applyBorder="1" applyAlignment="1">
      <alignment horizontal="center"/>
    </xf>
    <xf numFmtId="0" fontId="27" fillId="0" borderId="57" xfId="27" applyFont="1" applyBorder="1" applyAlignment="1">
      <alignment horizontal="center"/>
    </xf>
    <xf numFmtId="0" fontId="27" fillId="0" borderId="36" xfId="27" applyFont="1" applyBorder="1" applyAlignment="1">
      <alignment horizontal="center"/>
    </xf>
    <xf numFmtId="0" fontId="27" fillId="0" borderId="0" xfId="27" applyFont="1" applyAlignment="1">
      <alignment horizontal="left"/>
    </xf>
    <xf numFmtId="0" fontId="27" fillId="0" borderId="180" xfId="27" applyFont="1" applyBorder="1"/>
    <xf numFmtId="0" fontId="27" fillId="0" borderId="181" xfId="27" applyFont="1" applyBorder="1"/>
    <xf numFmtId="0" fontId="27" fillId="0" borderId="182" xfId="27" applyFont="1" applyBorder="1"/>
    <xf numFmtId="0" fontId="27" fillId="0" borderId="183" xfId="27" applyFont="1" applyBorder="1"/>
    <xf numFmtId="0" fontId="30" fillId="0" borderId="181" xfId="27" applyFont="1" applyBorder="1"/>
    <xf numFmtId="0" fontId="30" fillId="0" borderId="131" xfId="27" applyFont="1" applyBorder="1"/>
    <xf numFmtId="0" fontId="58" fillId="0" borderId="173" xfId="27" applyFont="1" applyBorder="1"/>
    <xf numFmtId="0" fontId="48" fillId="20" borderId="173" xfId="27" applyFont="1" applyFill="1" applyBorder="1" applyAlignment="1">
      <alignment vertical="center"/>
    </xf>
    <xf numFmtId="0" fontId="48" fillId="20" borderId="140" xfId="27" applyFont="1" applyFill="1" applyBorder="1" applyAlignment="1">
      <alignment vertical="center"/>
    </xf>
    <xf numFmtId="0" fontId="48" fillId="20" borderId="129" xfId="27" applyFont="1" applyFill="1" applyBorder="1" applyAlignment="1">
      <alignment vertical="center"/>
    </xf>
    <xf numFmtId="0" fontId="58" fillId="0" borderId="0" xfId="27" applyFont="1"/>
    <xf numFmtId="0" fontId="58" fillId="0" borderId="0" xfId="27" applyFont="1" applyAlignment="1">
      <alignment horizontal="center"/>
    </xf>
    <xf numFmtId="0" fontId="30" fillId="0" borderId="0" xfId="27" applyFont="1" applyAlignment="1">
      <alignment horizontal="center"/>
    </xf>
    <xf numFmtId="0" fontId="27" fillId="0" borderId="66" xfId="27" applyFont="1" applyBorder="1"/>
    <xf numFmtId="0" fontId="27" fillId="0" borderId="95" xfId="27" applyFont="1" applyBorder="1"/>
    <xf numFmtId="0" fontId="27" fillId="0" borderId="133" xfId="27" applyFont="1" applyBorder="1"/>
    <xf numFmtId="0" fontId="27" fillId="0" borderId="145" xfId="27" applyFont="1" applyBorder="1"/>
    <xf numFmtId="0" fontId="27" fillId="0" borderId="28" xfId="27" applyFont="1" applyBorder="1"/>
    <xf numFmtId="0" fontId="27" fillId="0" borderId="75" xfId="27" applyFont="1" applyBorder="1"/>
    <xf numFmtId="0" fontId="27" fillId="0" borderId="146" xfId="27" applyFont="1" applyBorder="1"/>
    <xf numFmtId="0" fontId="27" fillId="0" borderId="94" xfId="27" applyFont="1" applyBorder="1"/>
    <xf numFmtId="0" fontId="30" fillId="0" borderId="180" xfId="27" applyFont="1" applyBorder="1"/>
    <xf numFmtId="0" fontId="30" fillId="0" borderId="184" xfId="27" applyFont="1" applyBorder="1"/>
    <xf numFmtId="0" fontId="30" fillId="0" borderId="185" xfId="27" applyFont="1" applyBorder="1"/>
    <xf numFmtId="0" fontId="30" fillId="0" borderId="186" xfId="27" applyFont="1" applyBorder="1"/>
    <xf numFmtId="0" fontId="27" fillId="0" borderId="187" xfId="27" applyFont="1" applyBorder="1"/>
    <xf numFmtId="0" fontId="27" fillId="0" borderId="124" xfId="27" applyFont="1" applyBorder="1"/>
    <xf numFmtId="0" fontId="27" fillId="0" borderId="158" xfId="27" applyFont="1" applyBorder="1" applyAlignment="1">
      <alignment horizontal="right"/>
    </xf>
    <xf numFmtId="0" fontId="27" fillId="0" borderId="158" xfId="27" applyFont="1" applyBorder="1"/>
    <xf numFmtId="0" fontId="63" fillId="14" borderId="103" xfId="0" applyFont="1" applyFill="1" applyBorder="1" applyAlignment="1">
      <alignment horizontal="center"/>
    </xf>
    <xf numFmtId="0" fontId="63" fillId="14" borderId="28" xfId="0" applyFont="1" applyFill="1" applyBorder="1" applyAlignment="1">
      <alignment horizontal="center"/>
    </xf>
    <xf numFmtId="0" fontId="63" fillId="14" borderId="44" xfId="0" applyFont="1" applyFill="1" applyBorder="1" applyAlignment="1">
      <alignment horizontal="center"/>
    </xf>
    <xf numFmtId="0" fontId="68" fillId="14" borderId="44" xfId="0" applyFont="1" applyFill="1" applyBorder="1" applyAlignment="1">
      <alignment horizontal="center"/>
    </xf>
    <xf numFmtId="0" fontId="68" fillId="14" borderId="66" xfId="0" applyFont="1" applyFill="1" applyBorder="1" applyAlignment="1">
      <alignment horizontal="center"/>
    </xf>
    <xf numFmtId="0" fontId="68" fillId="14" borderId="28" xfId="0" applyFont="1" applyFill="1" applyBorder="1" applyAlignment="1">
      <alignment horizontal="center"/>
    </xf>
    <xf numFmtId="0" fontId="68" fillId="14" borderId="92" xfId="0" applyFont="1" applyFill="1" applyBorder="1" applyAlignment="1">
      <alignment horizontal="center"/>
    </xf>
    <xf numFmtId="0" fontId="63" fillId="14" borderId="66" xfId="0" applyFont="1" applyFill="1" applyBorder="1" applyAlignment="1">
      <alignment horizontal="center"/>
    </xf>
    <xf numFmtId="0" fontId="68" fillId="14" borderId="49" xfId="0" applyFont="1" applyFill="1" applyBorder="1" applyAlignment="1">
      <alignment horizontal="center"/>
    </xf>
    <xf numFmtId="0" fontId="63" fillId="14" borderId="53" xfId="0" applyFont="1" applyFill="1" applyBorder="1" applyAlignment="1">
      <alignment horizontal="center"/>
    </xf>
    <xf numFmtId="0" fontId="63" fillId="14" borderId="49" xfId="0" applyFont="1" applyFill="1" applyBorder="1" applyAlignment="1">
      <alignment horizontal="center"/>
    </xf>
    <xf numFmtId="0" fontId="68" fillId="14" borderId="129" xfId="0" applyFont="1" applyFill="1" applyBorder="1" applyAlignment="1">
      <alignment horizontal="center"/>
    </xf>
    <xf numFmtId="0" fontId="10" fillId="0" borderId="188" xfId="27" applyBorder="1"/>
    <xf numFmtId="0" fontId="10" fillId="0" borderId="165" xfId="27" applyBorder="1"/>
    <xf numFmtId="0" fontId="10" fillId="0" borderId="167" xfId="27" applyBorder="1"/>
    <xf numFmtId="0" fontId="10" fillId="0" borderId="70" xfId="27" applyBorder="1"/>
    <xf numFmtId="0" fontId="21" fillId="0" borderId="129" xfId="27" applyFont="1" applyBorder="1"/>
    <xf numFmtId="1" fontId="10" fillId="0" borderId="0" xfId="27" applyNumberFormat="1"/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46" fillId="0" borderId="0" xfId="27" applyFont="1"/>
    <xf numFmtId="0" fontId="0" fillId="0" borderId="158" xfId="0" applyBorder="1"/>
    <xf numFmtId="0" fontId="10" fillId="0" borderId="158" xfId="0" applyFont="1" applyBorder="1"/>
    <xf numFmtId="0" fontId="27" fillId="0" borderId="158" xfId="0" applyFont="1" applyBorder="1"/>
    <xf numFmtId="0" fontId="0" fillId="0" borderId="158" xfId="0" applyBorder="1" applyAlignment="1">
      <alignment horizontal="right"/>
    </xf>
    <xf numFmtId="0" fontId="69" fillId="0" borderId="158" xfId="0" applyFont="1" applyBorder="1"/>
    <xf numFmtId="0" fontId="70" fillId="0" borderId="158" xfId="0" applyFont="1" applyBorder="1"/>
    <xf numFmtId="0" fontId="70" fillId="0" borderId="158" xfId="0" applyFont="1" applyBorder="1" applyAlignment="1">
      <alignment horizontal="right"/>
    </xf>
    <xf numFmtId="0" fontId="69" fillId="0" borderId="158" xfId="0" applyFont="1" applyBorder="1" applyAlignment="1">
      <alignment horizontal="center"/>
    </xf>
    <xf numFmtId="2" fontId="0" fillId="0" borderId="158" xfId="0" applyNumberFormat="1" applyBorder="1"/>
    <xf numFmtId="1" fontId="0" fillId="0" borderId="158" xfId="0" applyNumberFormat="1" applyBorder="1"/>
    <xf numFmtId="0" fontId="70" fillId="0" borderId="158" xfId="0" applyFont="1" applyBorder="1" applyAlignment="1">
      <alignment horizontal="center"/>
    </xf>
    <xf numFmtId="2" fontId="70" fillId="0" borderId="158" xfId="0" applyNumberFormat="1" applyFont="1" applyBorder="1" applyAlignment="1">
      <alignment horizontal="center"/>
    </xf>
    <xf numFmtId="0" fontId="71" fillId="0" borderId="158" xfId="0" applyFont="1" applyBorder="1" applyAlignment="1">
      <alignment horizontal="right"/>
    </xf>
    <xf numFmtId="0" fontId="69" fillId="0" borderId="158" xfId="27" applyFont="1" applyBorder="1"/>
    <xf numFmtId="0" fontId="70" fillId="0" borderId="158" xfId="27" applyFont="1" applyBorder="1"/>
    <xf numFmtId="0" fontId="70" fillId="0" borderId="158" xfId="27" applyFont="1" applyBorder="1" applyAlignment="1">
      <alignment horizontal="left"/>
    </xf>
    <xf numFmtId="0" fontId="36" fillId="0" borderId="158" xfId="27" applyFont="1" applyBorder="1"/>
    <xf numFmtId="0" fontId="72" fillId="0" borderId="158" xfId="27" applyFont="1" applyBorder="1"/>
    <xf numFmtId="0" fontId="69" fillId="0" borderId="158" xfId="27" applyFont="1" applyBorder="1" applyAlignment="1">
      <alignment horizontal="right"/>
    </xf>
    <xf numFmtId="0" fontId="73" fillId="0" borderId="158" xfId="27" applyFont="1" applyBorder="1"/>
    <xf numFmtId="0" fontId="63" fillId="0" borderId="169" xfId="27" applyFont="1" applyBorder="1"/>
    <xf numFmtId="0" fontId="63" fillId="0" borderId="166" xfId="27" applyFont="1" applyBorder="1"/>
    <xf numFmtId="0" fontId="73" fillId="0" borderId="169" xfId="27" applyFont="1" applyBorder="1" applyAlignment="1">
      <alignment horizontal="right"/>
    </xf>
    <xf numFmtId="0" fontId="27" fillId="0" borderId="166" xfId="27" applyFont="1" applyBorder="1"/>
    <xf numFmtId="0" fontId="36" fillId="0" borderId="166" xfId="27" applyFont="1" applyBorder="1"/>
    <xf numFmtId="0" fontId="73" fillId="0" borderId="169" xfId="27" applyFont="1" applyBorder="1" applyAlignment="1">
      <alignment horizontal="center"/>
    </xf>
    <xf numFmtId="0" fontId="27" fillId="0" borderId="166" xfId="27" applyFont="1" applyBorder="1" applyAlignment="1">
      <alignment horizontal="center"/>
    </xf>
    <xf numFmtId="0" fontId="21" fillId="0" borderId="115" xfId="27" applyFont="1" applyBorder="1"/>
    <xf numFmtId="0" fontId="10" fillId="0" borderId="189" xfId="27" applyBorder="1"/>
    <xf numFmtId="0" fontId="10" fillId="0" borderId="73" xfId="27" applyBorder="1"/>
    <xf numFmtId="0" fontId="27" fillId="0" borderId="158" xfId="27" applyFont="1" applyBorder="1" applyAlignment="1">
      <alignment horizontal="center"/>
    </xf>
    <xf numFmtId="0" fontId="63" fillId="0" borderId="158" xfId="27" applyFont="1" applyBorder="1"/>
    <xf numFmtId="0" fontId="63" fillId="0" borderId="158" xfId="27" applyFont="1" applyBorder="1" applyAlignment="1">
      <alignment horizontal="center"/>
    </xf>
    <xf numFmtId="0" fontId="60" fillId="0" borderId="158" xfId="27" applyFont="1" applyBorder="1"/>
    <xf numFmtId="0" fontId="27" fillId="0" borderId="106" xfId="27" applyFont="1" applyBorder="1"/>
    <xf numFmtId="0" fontId="36" fillId="0" borderId="91" xfId="27" applyFont="1" applyBorder="1"/>
    <xf numFmtId="0" fontId="27" fillId="0" borderId="97" xfId="27" applyFont="1" applyBorder="1"/>
    <xf numFmtId="0" fontId="27" fillId="0" borderId="91" xfId="27" applyFont="1" applyBorder="1" applyAlignment="1">
      <alignment wrapText="1"/>
    </xf>
    <xf numFmtId="0" fontId="27" fillId="0" borderId="92" xfId="27" applyFont="1" applyBorder="1"/>
    <xf numFmtId="0" fontId="27" fillId="21" borderId="158" xfId="27" applyFont="1" applyFill="1" applyBorder="1"/>
    <xf numFmtId="0" fontId="27" fillId="21" borderId="158" xfId="27" applyFont="1" applyFill="1" applyBorder="1" applyAlignment="1">
      <alignment horizontal="center"/>
    </xf>
    <xf numFmtId="0" fontId="60" fillId="21" borderId="158" xfId="27" applyFont="1" applyFill="1" applyBorder="1"/>
    <xf numFmtId="0" fontId="36" fillId="21" borderId="158" xfId="27" applyFont="1" applyFill="1" applyBorder="1"/>
    <xf numFmtId="0" fontId="10" fillId="21" borderId="158" xfId="27" applyFill="1" applyBorder="1"/>
    <xf numFmtId="0" fontId="10" fillId="21" borderId="158" xfId="27" applyFill="1" applyBorder="1" applyAlignment="1">
      <alignment horizontal="right"/>
    </xf>
    <xf numFmtId="0" fontId="10" fillId="21" borderId="158" xfId="0" applyFont="1" applyFill="1" applyBorder="1"/>
    <xf numFmtId="0" fontId="0" fillId="21" borderId="158" xfId="0" applyFill="1" applyBorder="1"/>
    <xf numFmtId="1" fontId="0" fillId="21" borderId="158" xfId="0" applyNumberFormat="1" applyFill="1" applyBorder="1"/>
    <xf numFmtId="0" fontId="27" fillId="21" borderId="158" xfId="0" applyFont="1" applyFill="1" applyBorder="1"/>
    <xf numFmtId="0" fontId="0" fillId="21" borderId="158" xfId="0" applyFill="1" applyBorder="1" applyAlignment="1">
      <alignment horizontal="right"/>
    </xf>
    <xf numFmtId="0" fontId="27" fillId="0" borderId="57" xfId="25" applyFont="1" applyBorder="1" applyAlignment="1">
      <alignment horizontal="center"/>
    </xf>
    <xf numFmtId="0" fontId="27" fillId="0" borderId="91" xfId="27" applyFont="1" applyBorder="1" applyAlignment="1">
      <alignment horizontal="left"/>
    </xf>
    <xf numFmtId="0" fontId="27" fillId="0" borderId="97" xfId="27" applyFont="1" applyBorder="1" applyAlignment="1">
      <alignment horizontal="left"/>
    </xf>
    <xf numFmtId="0" fontId="27" fillId="0" borderId="39" xfId="25" applyFont="1" applyBorder="1" applyAlignment="1">
      <alignment horizontal="left"/>
    </xf>
    <xf numFmtId="0" fontId="27" fillId="0" borderId="154" xfId="25" applyFont="1" applyBorder="1" applyAlignment="1">
      <alignment horizontal="left"/>
    </xf>
    <xf numFmtId="0" fontId="27" fillId="0" borderId="145" xfId="25" applyFont="1" applyBorder="1" applyAlignment="1">
      <alignment horizontal="left"/>
    </xf>
    <xf numFmtId="0" fontId="55" fillId="27" borderId="190" xfId="27" applyFont="1" applyFill="1" applyBorder="1" applyAlignment="1">
      <alignment horizontal="center" wrapText="1"/>
    </xf>
    <xf numFmtId="0" fontId="55" fillId="24" borderId="152" xfId="27" applyFont="1" applyFill="1" applyBorder="1" applyAlignment="1">
      <alignment horizontal="center" wrapText="1"/>
    </xf>
    <xf numFmtId="0" fontId="55" fillId="28" borderId="154" xfId="27" applyFont="1" applyFill="1" applyBorder="1" applyAlignment="1">
      <alignment horizontal="center" wrapText="1"/>
    </xf>
    <xf numFmtId="0" fontId="55" fillId="29" borderId="106" xfId="27" applyFont="1" applyFill="1" applyBorder="1" applyAlignment="1">
      <alignment horizontal="center" wrapText="1"/>
    </xf>
    <xf numFmtId="0" fontId="59" fillId="20" borderId="98" xfId="27" applyFont="1" applyFill="1" applyBorder="1" applyAlignment="1">
      <alignment horizontal="center" wrapText="1"/>
    </xf>
    <xf numFmtId="0" fontId="61" fillId="20" borderId="191" xfId="27" applyFont="1" applyFill="1" applyBorder="1" applyAlignment="1">
      <alignment horizontal="left" vertical="center" wrapText="1"/>
    </xf>
    <xf numFmtId="0" fontId="61" fillId="20" borderId="131" xfId="27" applyFont="1" applyFill="1" applyBorder="1" applyAlignment="1">
      <alignment horizontal="right" vertical="center" wrapText="1"/>
    </xf>
    <xf numFmtId="2" fontId="30" fillId="26" borderId="37" xfId="27" applyNumberFormat="1" applyFont="1" applyFill="1" applyBorder="1" applyAlignment="1">
      <alignment horizontal="right"/>
    </xf>
    <xf numFmtId="0" fontId="58" fillId="0" borderId="140" xfId="27" applyFont="1" applyBorder="1" applyAlignment="1">
      <alignment horizontal="center"/>
    </xf>
    <xf numFmtId="0" fontId="48" fillId="20" borderId="140" xfId="27" applyFont="1" applyFill="1" applyBorder="1" applyAlignment="1">
      <alignment horizontal="center" vertical="center"/>
    </xf>
    <xf numFmtId="0" fontId="27" fillId="0" borderId="136" xfId="27" applyFont="1" applyBorder="1" applyAlignment="1">
      <alignment horizontal="center"/>
    </xf>
    <xf numFmtId="0" fontId="27" fillId="0" borderId="22" xfId="27" applyFont="1" applyBorder="1" applyAlignment="1">
      <alignment horizontal="center"/>
    </xf>
    <xf numFmtId="0" fontId="56" fillId="0" borderId="0" xfId="27" applyFont="1" applyAlignment="1">
      <alignment horizontal="center"/>
    </xf>
    <xf numFmtId="0" fontId="36" fillId="0" borderId="0" xfId="27" applyFont="1" applyAlignment="1">
      <alignment horizontal="center"/>
    </xf>
    <xf numFmtId="0" fontId="60" fillId="0" borderId="158" xfId="27" applyFont="1" applyBorder="1" applyAlignment="1">
      <alignment horizontal="center"/>
    </xf>
    <xf numFmtId="0" fontId="60" fillId="21" borderId="158" xfId="27" applyFont="1" applyFill="1" applyBorder="1" applyAlignment="1">
      <alignment horizontal="center"/>
    </xf>
    <xf numFmtId="2" fontId="27" fillId="21" borderId="43" xfId="27" applyNumberFormat="1" applyFont="1" applyFill="1" applyBorder="1" applyAlignment="1">
      <alignment horizontal="right"/>
    </xf>
    <xf numFmtId="2" fontId="30" fillId="0" borderId="37" xfId="27" applyNumberFormat="1" applyFont="1" applyBorder="1" applyAlignment="1">
      <alignment horizontal="right"/>
    </xf>
    <xf numFmtId="2" fontId="27" fillId="30" borderId="38" xfId="27" applyNumberFormat="1" applyFont="1" applyFill="1" applyBorder="1" applyAlignment="1">
      <alignment horizontal="right"/>
    </xf>
    <xf numFmtId="2" fontId="27" fillId="24" borderId="39" xfId="27" applyNumberFormat="1" applyFont="1" applyFill="1" applyBorder="1" applyAlignment="1">
      <alignment horizontal="right"/>
    </xf>
    <xf numFmtId="2" fontId="27" fillId="28" borderId="39" xfId="27" applyNumberFormat="1" applyFont="1" applyFill="1" applyBorder="1" applyAlignment="1">
      <alignment horizontal="right"/>
    </xf>
    <xf numFmtId="0" fontId="30" fillId="0" borderId="158" xfId="27" applyFont="1" applyBorder="1"/>
    <xf numFmtId="0" fontId="55" fillId="20" borderId="0" xfId="27" applyFont="1" applyFill="1" applyAlignment="1">
      <alignment horizontal="center" vertical="center" wrapText="1"/>
    </xf>
    <xf numFmtId="0" fontId="55" fillId="20" borderId="66" xfId="27" applyFont="1" applyFill="1" applyBorder="1" applyAlignment="1">
      <alignment horizontal="center" vertical="center" wrapText="1"/>
    </xf>
    <xf numFmtId="0" fontId="48" fillId="20" borderId="96" xfId="27" applyFont="1" applyFill="1" applyBorder="1" applyAlignment="1">
      <alignment horizontal="center" vertical="center"/>
    </xf>
    <xf numFmtId="0" fontId="27" fillId="0" borderId="192" xfId="27" applyFont="1" applyBorder="1"/>
    <xf numFmtId="0" fontId="27" fillId="0" borderId="193" xfId="27" applyFont="1" applyBorder="1"/>
    <xf numFmtId="0" fontId="27" fillId="0" borderId="194" xfId="27" applyFont="1" applyBorder="1"/>
    <xf numFmtId="2" fontId="30" fillId="26" borderId="29" xfId="27" applyNumberFormat="1" applyFont="1" applyFill="1" applyBorder="1" applyAlignment="1">
      <alignment horizontal="right"/>
    </xf>
    <xf numFmtId="0" fontId="27" fillId="0" borderId="195" xfId="27" applyFont="1" applyBorder="1"/>
    <xf numFmtId="0" fontId="27" fillId="0" borderId="74" xfId="27" applyFont="1" applyBorder="1"/>
    <xf numFmtId="0" fontId="27" fillId="0" borderId="196" xfId="27" applyFont="1" applyBorder="1"/>
    <xf numFmtId="0" fontId="30" fillId="0" borderId="197" xfId="27" applyFont="1" applyBorder="1" applyAlignment="1">
      <alignment horizontal="left"/>
    </xf>
    <xf numFmtId="0" fontId="30" fillId="0" borderId="188" xfId="27" applyFont="1" applyBorder="1" applyAlignment="1">
      <alignment horizontal="left"/>
    </xf>
    <xf numFmtId="0" fontId="30" fillId="0" borderId="0" xfId="27" applyFont="1" applyAlignment="1">
      <alignment horizontal="center" vertical="center"/>
    </xf>
    <xf numFmtId="0" fontId="30" fillId="0" borderId="195" xfId="27" applyFont="1" applyBorder="1" applyAlignment="1">
      <alignment horizontal="center"/>
    </xf>
    <xf numFmtId="0" fontId="30" fillId="0" borderId="189" xfId="27" applyFont="1" applyBorder="1" applyAlignment="1">
      <alignment horizontal="left"/>
    </xf>
    <xf numFmtId="0" fontId="30" fillId="0" borderId="158" xfId="27" applyFont="1" applyBorder="1" applyAlignment="1">
      <alignment horizontal="left"/>
    </xf>
    <xf numFmtId="0" fontId="62" fillId="0" borderId="158" xfId="27" applyFont="1" applyBorder="1"/>
    <xf numFmtId="0" fontId="62" fillId="0" borderId="198" xfId="27" applyFont="1" applyBorder="1"/>
    <xf numFmtId="0" fontId="62" fillId="0" borderId="0" xfId="27" applyFont="1"/>
    <xf numFmtId="0" fontId="27" fillId="31" borderId="158" xfId="27" applyFont="1" applyFill="1" applyBorder="1"/>
    <xf numFmtId="2" fontId="27" fillId="0" borderId="0" xfId="27" applyNumberFormat="1" applyFont="1"/>
    <xf numFmtId="0" fontId="27" fillId="0" borderId="164" xfId="27" applyFont="1" applyBorder="1"/>
    <xf numFmtId="0" fontId="27" fillId="0" borderId="105" xfId="25" applyFont="1" applyBorder="1" applyAlignment="1">
      <alignment horizontal="left"/>
    </xf>
    <xf numFmtId="0" fontId="27" fillId="0" borderId="23" xfId="24" applyFont="1" applyBorder="1" applyAlignment="1">
      <alignment horizontal="left"/>
    </xf>
    <xf numFmtId="0" fontId="27" fillId="23" borderId="0" xfId="27" applyFont="1" applyFill="1"/>
    <xf numFmtId="0" fontId="27" fillId="32" borderId="0" xfId="27" applyFont="1" applyFill="1"/>
    <xf numFmtId="0" fontId="27" fillId="32" borderId="110" xfId="27" applyFont="1" applyFill="1" applyBorder="1"/>
    <xf numFmtId="1" fontId="63" fillId="0" borderId="103" xfId="27" applyNumberFormat="1" applyFont="1" applyBorder="1" applyAlignment="1">
      <alignment horizontal="center"/>
    </xf>
    <xf numFmtId="0" fontId="27" fillId="0" borderId="22" xfId="25" applyFont="1" applyBorder="1" applyAlignment="1">
      <alignment horizontal="center"/>
    </xf>
    <xf numFmtId="0" fontId="27" fillId="0" borderId="28" xfId="25" applyFont="1" applyBorder="1" applyAlignment="1">
      <alignment horizontal="left"/>
    </xf>
    <xf numFmtId="1" fontId="27" fillId="0" borderId="28" xfId="27" applyNumberFormat="1" applyFont="1" applyBorder="1" applyAlignment="1">
      <alignment horizontal="center"/>
    </xf>
    <xf numFmtId="1" fontId="27" fillId="0" borderId="44" xfId="27" applyNumberFormat="1" applyFont="1" applyBorder="1" applyAlignment="1">
      <alignment horizontal="center"/>
    </xf>
    <xf numFmtId="1" fontId="65" fillId="0" borderId="28" xfId="27" applyNumberFormat="1" applyFont="1" applyBorder="1" applyAlignment="1">
      <alignment horizontal="center"/>
    </xf>
    <xf numFmtId="1" fontId="65" fillId="0" borderId="66" xfId="27" applyNumberFormat="1" applyFont="1" applyBorder="1" applyAlignment="1">
      <alignment horizontal="center"/>
    </xf>
    <xf numFmtId="1" fontId="63" fillId="0" borderId="155" xfId="27" applyNumberFormat="1" applyFont="1" applyBorder="1" applyAlignment="1">
      <alignment horizontal="center"/>
    </xf>
    <xf numFmtId="1" fontId="30" fillId="0" borderId="95" xfId="27" applyNumberFormat="1" applyFont="1" applyBorder="1" applyAlignment="1">
      <alignment horizontal="center"/>
    </xf>
    <xf numFmtId="1" fontId="30" fillId="0" borderId="145" xfId="27" applyNumberFormat="1" applyFont="1" applyBorder="1" applyAlignment="1">
      <alignment horizontal="center"/>
    </xf>
    <xf numFmtId="1" fontId="66" fillId="0" borderId="103" xfId="27" applyNumberFormat="1" applyFont="1" applyBorder="1" applyAlignment="1">
      <alignment horizontal="center"/>
    </xf>
    <xf numFmtId="1" fontId="66" fillId="0" borderId="44" xfId="27" applyNumberFormat="1" applyFont="1" applyBorder="1" applyAlignment="1">
      <alignment horizontal="center"/>
    </xf>
    <xf numFmtId="1" fontId="66" fillId="0" borderId="66" xfId="27" applyNumberFormat="1" applyFont="1" applyBorder="1" applyAlignment="1">
      <alignment horizontal="center"/>
    </xf>
    <xf numFmtId="1" fontId="66" fillId="0" borderId="155" xfId="27" applyNumberFormat="1" applyFont="1" applyBorder="1" applyAlignment="1">
      <alignment horizontal="center"/>
    </xf>
    <xf numFmtId="1" fontId="66" fillId="0" borderId="145" xfId="27" applyNumberFormat="1" applyFont="1" applyBorder="1"/>
    <xf numFmtId="1" fontId="63" fillId="0" borderId="154" xfId="27" applyNumberFormat="1" applyFont="1" applyBorder="1" applyAlignment="1">
      <alignment horizontal="center"/>
    </xf>
    <xf numFmtId="0" fontId="61" fillId="20" borderId="131" xfId="27" applyFont="1" applyFill="1" applyBorder="1" applyAlignment="1">
      <alignment horizontal="left" vertical="center" wrapText="1"/>
    </xf>
    <xf numFmtId="0" fontId="27" fillId="0" borderId="163" xfId="27" applyFont="1" applyBorder="1"/>
    <xf numFmtId="0" fontId="27" fillId="0" borderId="27" xfId="25" applyFont="1" applyBorder="1" applyAlignment="1">
      <alignment horizontal="left"/>
    </xf>
    <xf numFmtId="0" fontId="49" fillId="0" borderId="146" xfId="24" applyFont="1" applyBorder="1"/>
    <xf numFmtId="0" fontId="27" fillId="0" borderId="143" xfId="27" applyFont="1" applyBorder="1"/>
    <xf numFmtId="0" fontId="27" fillId="0" borderId="143" xfId="24" applyFont="1" applyBorder="1" applyAlignment="1">
      <alignment horizontal="left"/>
    </xf>
    <xf numFmtId="0" fontId="60" fillId="0" borderId="23" xfId="24" applyFont="1" applyBorder="1" applyAlignment="1">
      <alignment horizontal="left"/>
    </xf>
    <xf numFmtId="0" fontId="27" fillId="0" borderId="27" xfId="27" applyFont="1" applyBorder="1"/>
    <xf numFmtId="0" fontId="60" fillId="0" borderId="21" xfId="25" applyFont="1" applyBorder="1" applyAlignment="1">
      <alignment horizontal="left"/>
    </xf>
    <xf numFmtId="4" fontId="30" fillId="0" borderId="37" xfId="27" applyNumberFormat="1" applyFont="1" applyBorder="1" applyAlignment="1">
      <alignment horizontal="right"/>
    </xf>
    <xf numFmtId="0" fontId="57" fillId="0" borderId="0" xfId="27" applyFont="1" applyAlignment="1">
      <alignment horizontal="left"/>
    </xf>
    <xf numFmtId="0" fontId="30" fillId="0" borderId="0" xfId="27" applyFont="1" applyAlignment="1">
      <alignment horizontal="left"/>
    </xf>
    <xf numFmtId="0" fontId="58" fillId="0" borderId="0" xfId="27" applyFont="1" applyAlignment="1">
      <alignment horizontal="left"/>
    </xf>
    <xf numFmtId="0" fontId="63" fillId="0" borderId="0" xfId="27" applyFont="1"/>
    <xf numFmtId="0" fontId="63" fillId="0" borderId="0" xfId="27" applyFont="1" applyAlignment="1">
      <alignment horizontal="center"/>
    </xf>
    <xf numFmtId="0" fontId="27" fillId="0" borderId="158" xfId="27" applyFont="1" applyBorder="1" applyAlignment="1">
      <alignment horizontal="left"/>
    </xf>
    <xf numFmtId="2" fontId="10" fillId="0" borderId="0" xfId="27" applyNumberFormat="1"/>
    <xf numFmtId="0" fontId="0" fillId="0" borderId="0" xfId="0" applyAlignment="1">
      <alignment horizontal="left"/>
    </xf>
    <xf numFmtId="0" fontId="2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1" fillId="0" borderId="158" xfId="0" applyFont="1" applyBorder="1"/>
    <xf numFmtId="3" fontId="0" fillId="0" borderId="0" xfId="0" applyNumberFormat="1"/>
    <xf numFmtId="3" fontId="10" fillId="0" borderId="0" xfId="0" applyNumberFormat="1" applyFont="1"/>
    <xf numFmtId="0" fontId="27" fillId="14" borderId="9" xfId="0" applyFont="1" applyFill="1" applyBorder="1" applyAlignment="1">
      <alignment horizontal="left"/>
    </xf>
    <xf numFmtId="3" fontId="10" fillId="0" borderId="16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" fontId="18" fillId="0" borderId="0" xfId="0" applyNumberFormat="1" applyFont="1"/>
    <xf numFmtId="0" fontId="21" fillId="0" borderId="158" xfId="0" applyFont="1" applyBorder="1" applyAlignment="1">
      <alignment horizontal="right"/>
    </xf>
    <xf numFmtId="0" fontId="36" fillId="0" borderId="172" xfId="0" applyFont="1" applyBorder="1"/>
    <xf numFmtId="0" fontId="36" fillId="0" borderId="51" xfId="0" applyFont="1" applyBorder="1"/>
    <xf numFmtId="0" fontId="36" fillId="0" borderId="36" xfId="0" applyFont="1" applyBorder="1"/>
    <xf numFmtId="4" fontId="27" fillId="0" borderId="105" xfId="0" applyNumberFormat="1" applyFont="1" applyBorder="1" applyAlignment="1">
      <alignment horizontal="center"/>
    </xf>
    <xf numFmtId="0" fontId="0" fillId="0" borderId="23" xfId="0" applyBorder="1"/>
    <xf numFmtId="4" fontId="27" fillId="0" borderId="41" xfId="0" applyNumberFormat="1" applyFont="1" applyBorder="1" applyAlignment="1">
      <alignment horizontal="center"/>
    </xf>
    <xf numFmtId="4" fontId="27" fillId="0" borderId="23" xfId="0" applyNumberFormat="1" applyFont="1" applyBorder="1" applyAlignment="1">
      <alignment horizontal="center"/>
    </xf>
    <xf numFmtId="4" fontId="27" fillId="0" borderId="45" xfId="0" applyNumberFormat="1" applyFont="1" applyBorder="1" applyAlignment="1">
      <alignment horizontal="center"/>
    </xf>
    <xf numFmtId="4" fontId="27" fillId="0" borderId="33" xfId="0" applyNumberFormat="1" applyFont="1" applyBorder="1" applyAlignment="1">
      <alignment horizontal="center"/>
    </xf>
    <xf numFmtId="0" fontId="36" fillId="0" borderId="152" xfId="0" applyFont="1" applyBorder="1"/>
    <xf numFmtId="0" fontId="36" fillId="0" borderId="143" xfId="0" applyFont="1" applyBorder="1"/>
    <xf numFmtId="0" fontId="36" fillId="0" borderId="144" xfId="0" applyFont="1" applyBorder="1"/>
    <xf numFmtId="0" fontId="36" fillId="0" borderId="150" xfId="0" applyFont="1" applyBorder="1"/>
    <xf numFmtId="0" fontId="36" fillId="0" borderId="157" xfId="0" applyFont="1" applyBorder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1" fontId="27" fillId="0" borderId="67" xfId="0" applyNumberFormat="1" applyFont="1" applyBorder="1" applyAlignment="1">
      <alignment horizontal="center"/>
    </xf>
    <xf numFmtId="0" fontId="21" fillId="0" borderId="158" xfId="27" applyFont="1" applyBorder="1" applyAlignment="1">
      <alignment horizontal="right"/>
    </xf>
    <xf numFmtId="0" fontId="21" fillId="22" borderId="96" xfId="27" applyFont="1" applyFill="1" applyBorder="1" applyAlignment="1">
      <alignment horizontal="center" vertical="center" textRotation="90"/>
    </xf>
    <xf numFmtId="0" fontId="21" fillId="0" borderId="0" xfId="27" applyFont="1" applyAlignment="1">
      <alignment horizontal="left"/>
    </xf>
    <xf numFmtId="0" fontId="21" fillId="36" borderId="0" xfId="0" applyFont="1" applyFill="1"/>
    <xf numFmtId="0" fontId="0" fillId="0" borderId="202" xfId="0" applyBorder="1"/>
    <xf numFmtId="3" fontId="10" fillId="36" borderId="0" xfId="0" applyNumberFormat="1" applyFont="1" applyFill="1"/>
    <xf numFmtId="0" fontId="10" fillId="0" borderId="147" xfId="0" applyFont="1" applyBorder="1"/>
    <xf numFmtId="1" fontId="27" fillId="0" borderId="0" xfId="0" applyNumberFormat="1" applyFont="1" applyAlignment="1">
      <alignment horizontal="center"/>
    </xf>
    <xf numFmtId="0" fontId="10" fillId="0" borderId="158" xfId="0" applyFont="1" applyBorder="1" applyAlignment="1">
      <alignment horizontal="right"/>
    </xf>
    <xf numFmtId="1" fontId="0" fillId="37" borderId="0" xfId="0" applyNumberFormat="1" applyFill="1"/>
    <xf numFmtId="0" fontId="0" fillId="37" borderId="0" xfId="0" applyFill="1"/>
    <xf numFmtId="0" fontId="47" fillId="0" borderId="0" xfId="27" applyFont="1" applyAlignment="1">
      <alignment horizontal="left"/>
    </xf>
    <xf numFmtId="1" fontId="10" fillId="0" borderId="158" xfId="0" applyNumberFormat="1" applyFont="1" applyBorder="1" applyAlignment="1">
      <alignment horizontal="right"/>
    </xf>
    <xf numFmtId="0" fontId="10" fillId="37" borderId="0" xfId="27" applyFill="1" applyAlignment="1">
      <alignment horizontal="left"/>
    </xf>
    <xf numFmtId="0" fontId="10" fillId="37" borderId="0" xfId="27" applyFill="1"/>
    <xf numFmtId="0" fontId="21" fillId="22" borderId="203" xfId="27" applyFont="1" applyFill="1" applyBorder="1" applyAlignment="1">
      <alignment vertical="center" textRotation="90"/>
    </xf>
    <xf numFmtId="0" fontId="21" fillId="22" borderId="96" xfId="27" applyFont="1" applyFill="1" applyBorder="1" applyAlignment="1">
      <alignment vertical="center" textRotation="90"/>
    </xf>
    <xf numFmtId="0" fontId="21" fillId="22" borderId="131" xfId="27" applyFont="1" applyFill="1" applyBorder="1" applyAlignment="1">
      <alignment vertical="center" textRotation="90"/>
    </xf>
    <xf numFmtId="2" fontId="51" fillId="26" borderId="84" xfId="27" applyNumberFormat="1" applyFont="1" applyFill="1" applyBorder="1" applyAlignment="1">
      <alignment horizontal="right"/>
    </xf>
    <xf numFmtId="1" fontId="65" fillId="26" borderId="84" xfId="27" applyNumberFormat="1" applyFont="1" applyFill="1" applyBorder="1" applyAlignment="1">
      <alignment horizontal="center"/>
    </xf>
    <xf numFmtId="4" fontId="27" fillId="0" borderId="0" xfId="27" applyNumberFormat="1" applyFont="1"/>
    <xf numFmtId="0" fontId="30" fillId="0" borderId="0" xfId="27" applyFont="1" applyAlignment="1">
      <alignment textRotation="47"/>
    </xf>
    <xf numFmtId="0" fontId="27" fillId="0" borderId="0" xfId="27" applyFont="1" applyAlignment="1">
      <alignment textRotation="47"/>
    </xf>
    <xf numFmtId="0" fontId="27" fillId="0" borderId="0" xfId="27" applyFont="1" applyAlignment="1">
      <alignment horizontal="left" textRotation="47"/>
    </xf>
    <xf numFmtId="0" fontId="74" fillId="0" borderId="158" xfId="27" applyFont="1" applyBorder="1" applyAlignment="1">
      <alignment horizontal="center"/>
    </xf>
    <xf numFmtId="0" fontId="36" fillId="0" borderId="158" xfId="27" applyFont="1" applyBorder="1" applyAlignment="1">
      <alignment horizontal="center"/>
    </xf>
    <xf numFmtId="0" fontId="27" fillId="0" borderId="71" xfId="27" applyFont="1" applyBorder="1"/>
    <xf numFmtId="0" fontId="27" fillId="0" borderId="92" xfId="27" applyFont="1" applyBorder="1" applyAlignment="1">
      <alignment horizontal="left"/>
    </xf>
    <xf numFmtId="0" fontId="27" fillId="0" borderId="27" xfId="24" applyFont="1" applyBorder="1" applyAlignment="1">
      <alignment horizontal="left"/>
    </xf>
    <xf numFmtId="49" fontId="54" fillId="0" borderId="147" xfId="24" applyNumberFormat="1" applyFont="1" applyBorder="1" applyAlignment="1">
      <alignment horizontal="center" wrapText="1"/>
    </xf>
    <xf numFmtId="0" fontId="27" fillId="0" borderId="42" xfId="25" applyFont="1" applyBorder="1" applyAlignment="1">
      <alignment horizontal="left"/>
    </xf>
    <xf numFmtId="0" fontId="27" fillId="0" borderId="207" xfId="25" applyFont="1" applyBorder="1" applyAlignment="1">
      <alignment horizontal="left"/>
    </xf>
    <xf numFmtId="0" fontId="27" fillId="0" borderId="208" xfId="25" applyFont="1" applyBorder="1" applyAlignment="1">
      <alignment horizontal="center"/>
    </xf>
    <xf numFmtId="0" fontId="27" fillId="0" borderId="206" xfId="27" applyFont="1" applyBorder="1" applyAlignment="1">
      <alignment horizontal="left"/>
    </xf>
    <xf numFmtId="0" fontId="27" fillId="0" borderId="104" xfId="27" applyFont="1" applyBorder="1" applyAlignment="1">
      <alignment horizontal="left"/>
    </xf>
    <xf numFmtId="49" fontId="54" fillId="0" borderId="143" xfId="24" applyNumberFormat="1" applyFont="1" applyBorder="1" applyAlignment="1">
      <alignment horizontal="center" wrapText="1"/>
    </xf>
    <xf numFmtId="0" fontId="27" fillId="0" borderId="88" xfId="25" applyFont="1" applyBorder="1" applyAlignment="1">
      <alignment horizontal="left"/>
    </xf>
    <xf numFmtId="49" fontId="54" fillId="0" borderId="91" xfId="24" applyNumberFormat="1" applyFont="1" applyBorder="1" applyAlignment="1">
      <alignment horizontal="left" wrapText="1"/>
    </xf>
    <xf numFmtId="49" fontId="54" fillId="0" borderId="169" xfId="24" applyNumberFormat="1" applyFont="1" applyBorder="1" applyAlignment="1">
      <alignment horizontal="center" wrapText="1"/>
    </xf>
    <xf numFmtId="1" fontId="66" fillId="0" borderId="155" xfId="27" applyNumberFormat="1" applyFont="1" applyBorder="1"/>
    <xf numFmtId="1" fontId="30" fillId="0" borderId="155" xfId="27" applyNumberFormat="1" applyFont="1" applyBorder="1" applyAlignment="1">
      <alignment horizontal="center"/>
    </xf>
    <xf numFmtId="1" fontId="30" fillId="0" borderId="0" xfId="27" applyNumberFormat="1" applyFont="1" applyAlignment="1">
      <alignment horizontal="center"/>
    </xf>
    <xf numFmtId="0" fontId="48" fillId="20" borderId="137" xfId="27" applyFont="1" applyFill="1" applyBorder="1" applyAlignment="1">
      <alignment vertical="center"/>
    </xf>
    <xf numFmtId="0" fontId="48" fillId="20" borderId="13" xfId="27" applyFont="1" applyFill="1" applyBorder="1" applyAlignment="1">
      <alignment vertical="center"/>
    </xf>
    <xf numFmtId="0" fontId="48" fillId="20" borderId="63" xfId="27" applyFont="1" applyFill="1" applyBorder="1" applyAlignment="1">
      <alignment vertical="center"/>
    </xf>
    <xf numFmtId="0" fontId="36" fillId="0" borderId="145" xfId="27" applyFont="1" applyBorder="1" applyAlignment="1">
      <alignment horizontal="center"/>
    </xf>
    <xf numFmtId="0" fontId="27" fillId="0" borderId="109" xfId="25" applyFont="1" applyBorder="1" applyAlignment="1">
      <alignment horizontal="left"/>
    </xf>
    <xf numFmtId="0" fontId="27" fillId="0" borderId="33" xfId="25" applyFont="1" applyBorder="1" applyAlignment="1">
      <alignment horizontal="left"/>
    </xf>
    <xf numFmtId="0" fontId="27" fillId="0" borderId="36" xfId="25" applyFont="1" applyBorder="1" applyAlignment="1">
      <alignment horizontal="center"/>
    </xf>
    <xf numFmtId="2" fontId="27" fillId="0" borderId="58" xfId="27" applyNumberFormat="1" applyFont="1" applyBorder="1" applyAlignment="1">
      <alignment horizontal="right"/>
    </xf>
    <xf numFmtId="2" fontId="27" fillId="0" borderId="59" xfId="27" applyNumberFormat="1" applyFont="1" applyBorder="1" applyAlignment="1">
      <alignment horizontal="right"/>
    </xf>
    <xf numFmtId="2" fontId="27" fillId="0" borderId="62" xfId="27" applyNumberFormat="1" applyFont="1" applyBorder="1" applyAlignment="1">
      <alignment horizontal="right"/>
    </xf>
    <xf numFmtId="4" fontId="30" fillId="0" borderId="131" xfId="27" applyNumberFormat="1" applyFont="1" applyBorder="1" applyAlignment="1">
      <alignment horizontal="right"/>
    </xf>
    <xf numFmtId="0" fontId="27" fillId="0" borderId="109" xfId="27" applyFont="1" applyBorder="1"/>
    <xf numFmtId="2" fontId="27" fillId="0" borderId="60" xfId="27" applyNumberFormat="1" applyFont="1" applyBorder="1" applyAlignment="1">
      <alignment horizontal="right"/>
    </xf>
    <xf numFmtId="2" fontId="27" fillId="0" borderId="64" xfId="27" applyNumberFormat="1" applyFont="1" applyBorder="1" applyAlignment="1">
      <alignment horizontal="right"/>
    </xf>
    <xf numFmtId="2" fontId="27" fillId="0" borderId="65" xfId="27" applyNumberFormat="1" applyFont="1" applyBorder="1" applyAlignment="1">
      <alignment horizontal="right"/>
    </xf>
    <xf numFmtId="2" fontId="27" fillId="0" borderId="17" xfId="27" applyNumberFormat="1" applyFont="1" applyBorder="1" applyAlignment="1">
      <alignment horizontal="right"/>
    </xf>
    <xf numFmtId="2" fontId="27" fillId="0" borderId="18" xfId="27" applyNumberFormat="1" applyFont="1" applyBorder="1" applyAlignment="1">
      <alignment horizontal="right"/>
    </xf>
    <xf numFmtId="2" fontId="27" fillId="0" borderId="79" xfId="27" applyNumberFormat="1" applyFont="1" applyBorder="1" applyAlignment="1">
      <alignment horizontal="right"/>
    </xf>
    <xf numFmtId="2" fontId="27" fillId="0" borderId="80" xfId="27" applyNumberFormat="1" applyFont="1" applyBorder="1" applyAlignment="1">
      <alignment horizontal="right"/>
    </xf>
    <xf numFmtId="2" fontId="27" fillId="0" borderId="82" xfId="27" applyNumberFormat="1" applyFont="1" applyBorder="1" applyAlignment="1">
      <alignment horizontal="right"/>
    </xf>
    <xf numFmtId="0" fontId="27" fillId="0" borderId="9" xfId="27" applyFont="1" applyBorder="1"/>
    <xf numFmtId="2" fontId="30" fillId="0" borderId="23" xfId="27" applyNumberFormat="1" applyFont="1" applyBorder="1" applyAlignment="1">
      <alignment horizontal="center"/>
    </xf>
    <xf numFmtId="0" fontId="27" fillId="0" borderId="93" xfId="24" applyFont="1" applyBorder="1" applyAlignment="1">
      <alignment horizontal="left"/>
    </xf>
    <xf numFmtId="0" fontId="27" fillId="0" borderId="93" xfId="27" applyFont="1" applyBorder="1"/>
    <xf numFmtId="0" fontId="60" fillId="0" borderId="41" xfId="24" applyFont="1" applyBorder="1" applyAlignment="1">
      <alignment horizontal="left"/>
    </xf>
    <xf numFmtId="2" fontId="27" fillId="0" borderId="38" xfId="27" applyNumberFormat="1" applyFont="1" applyBorder="1"/>
    <xf numFmtId="2" fontId="30" fillId="0" borderId="41" xfId="27" applyNumberFormat="1" applyFont="1" applyBorder="1" applyAlignment="1">
      <alignment horizontal="center"/>
    </xf>
    <xf numFmtId="0" fontId="60" fillId="0" borderId="39" xfId="25" applyFont="1" applyBorder="1" applyAlignment="1">
      <alignment horizontal="left"/>
    </xf>
    <xf numFmtId="0" fontId="2" fillId="0" borderId="97" xfId="27" applyFont="1" applyBorder="1" applyAlignment="1">
      <alignment horizontal="left"/>
    </xf>
    <xf numFmtId="0" fontId="27" fillId="0" borderId="45" xfId="27" applyFont="1" applyBorder="1"/>
    <xf numFmtId="0" fontId="27" fillId="0" borderId="52" xfId="27" applyFont="1" applyBorder="1"/>
    <xf numFmtId="49" fontId="27" fillId="0" borderId="9" xfId="24" applyNumberFormat="1" applyFont="1" applyBorder="1" applyAlignment="1">
      <alignment horizontal="left" wrapText="1"/>
    </xf>
    <xf numFmtId="49" fontId="27" fillId="0" borderId="27" xfId="24" applyNumberFormat="1" applyFont="1" applyBorder="1" applyAlignment="1">
      <alignment horizontal="left" wrapText="1"/>
    </xf>
    <xf numFmtId="2" fontId="8" fillId="0" borderId="20" xfId="13" applyNumberFormat="1" applyFill="1" applyBorder="1" applyAlignment="1">
      <alignment horizontal="right"/>
    </xf>
    <xf numFmtId="49" fontId="27" fillId="0" borderId="11" xfId="24" applyNumberFormat="1" applyFont="1" applyBorder="1" applyAlignment="1">
      <alignment horizontal="left" wrapText="1"/>
    </xf>
    <xf numFmtId="49" fontId="27" fillId="0" borderId="67" xfId="24" applyNumberFormat="1" applyFont="1" applyBorder="1" applyAlignment="1">
      <alignment horizontal="left" wrapText="1"/>
    </xf>
    <xf numFmtId="0" fontId="27" fillId="0" borderId="33" xfId="24" applyFont="1" applyBorder="1" applyAlignment="1">
      <alignment horizontal="left"/>
    </xf>
    <xf numFmtId="0" fontId="27" fillId="0" borderId="31" xfId="24" applyFont="1" applyBorder="1" applyAlignment="1">
      <alignment horizontal="left"/>
    </xf>
    <xf numFmtId="2" fontId="27" fillId="0" borderId="34" xfId="27" applyNumberFormat="1" applyFont="1" applyBorder="1" applyAlignment="1">
      <alignment horizontal="center"/>
    </xf>
    <xf numFmtId="0" fontId="75" fillId="0" borderId="140" xfId="27" applyFont="1" applyBorder="1"/>
    <xf numFmtId="0" fontId="30" fillId="20" borderId="203" xfId="27" applyFont="1" applyFill="1" applyBorder="1" applyAlignment="1">
      <alignment horizontal="center" vertical="center" textRotation="90"/>
    </xf>
    <xf numFmtId="0" fontId="30" fillId="20" borderId="96" xfId="27" applyFont="1" applyFill="1" applyBorder="1" applyAlignment="1">
      <alignment horizontal="center" vertical="center" textRotation="90"/>
    </xf>
    <xf numFmtId="0" fontId="55" fillId="20" borderId="173" xfId="27" applyFont="1" applyFill="1" applyBorder="1" applyAlignment="1">
      <alignment horizontal="center" wrapText="1"/>
    </xf>
    <xf numFmtId="0" fontId="55" fillId="20" borderId="140" xfId="27" applyFont="1" applyFill="1" applyBorder="1" applyAlignment="1">
      <alignment horizontal="center" wrapText="1"/>
    </xf>
    <xf numFmtId="0" fontId="55" fillId="20" borderId="129" xfId="27" applyFont="1" applyFill="1" applyBorder="1" applyAlignment="1">
      <alignment horizontal="center" wrapText="1"/>
    </xf>
    <xf numFmtId="0" fontId="30" fillId="20" borderId="126" xfId="27" applyFont="1" applyFill="1" applyBorder="1" applyAlignment="1">
      <alignment horizontal="center" wrapText="1"/>
    </xf>
    <xf numFmtId="0" fontId="30" fillId="20" borderId="133" xfId="27" applyFont="1" applyFill="1" applyBorder="1" applyAlignment="1">
      <alignment horizontal="center" wrapText="1"/>
    </xf>
    <xf numFmtId="0" fontId="48" fillId="20" borderId="210" xfId="27" applyFont="1" applyFill="1" applyBorder="1" applyAlignment="1">
      <alignment horizontal="center" vertical="center"/>
    </xf>
    <xf numFmtId="0" fontId="48" fillId="20" borderId="211" xfId="27" applyFont="1" applyFill="1" applyBorder="1" applyAlignment="1">
      <alignment horizontal="center" vertical="center"/>
    </xf>
    <xf numFmtId="0" fontId="55" fillId="20" borderId="179" xfId="27" applyFont="1" applyFill="1" applyBorder="1" applyAlignment="1">
      <alignment horizontal="center" vertical="center" wrapText="1"/>
    </xf>
    <xf numFmtId="0" fontId="55" fillId="20" borderId="126" xfId="27" applyFont="1" applyFill="1" applyBorder="1" applyAlignment="1">
      <alignment horizontal="center" vertical="center" wrapText="1"/>
    </xf>
    <xf numFmtId="0" fontId="55" fillId="20" borderId="0" xfId="27" applyFont="1" applyFill="1" applyAlignment="1">
      <alignment horizontal="center" vertical="center" wrapText="1"/>
    </xf>
    <xf numFmtId="0" fontId="55" fillId="20" borderId="66" xfId="27" applyFont="1" applyFill="1" applyBorder="1" applyAlignment="1">
      <alignment horizontal="center" vertical="center" wrapText="1"/>
    </xf>
    <xf numFmtId="0" fontId="48" fillId="20" borderId="63" xfId="27" applyFont="1" applyFill="1" applyBorder="1" applyAlignment="1">
      <alignment horizontal="center" vertical="center"/>
    </xf>
    <xf numFmtId="0" fontId="48" fillId="20" borderId="133" xfId="27" applyFont="1" applyFill="1" applyBorder="1" applyAlignment="1">
      <alignment horizontal="center" vertical="center"/>
    </xf>
    <xf numFmtId="0" fontId="48" fillId="20" borderId="137" xfId="27" applyFont="1" applyFill="1" applyBorder="1" applyAlignment="1">
      <alignment horizontal="center" vertical="center"/>
    </xf>
    <xf numFmtId="0" fontId="48" fillId="20" borderId="13" xfId="27" applyFont="1" applyFill="1" applyBorder="1" applyAlignment="1">
      <alignment horizontal="center" vertical="center"/>
    </xf>
    <xf numFmtId="0" fontId="61" fillId="20" borderId="137" xfId="27" applyFont="1" applyFill="1" applyBorder="1" applyAlignment="1">
      <alignment horizontal="center" vertical="center" wrapText="1"/>
    </xf>
    <xf numFmtId="0" fontId="61" fillId="20" borderId="126" xfId="27" applyFont="1" applyFill="1" applyBorder="1" applyAlignment="1">
      <alignment horizontal="center" vertical="center" wrapText="1"/>
    </xf>
    <xf numFmtId="0" fontId="61" fillId="20" borderId="192" xfId="27" applyFont="1" applyFill="1" applyBorder="1" applyAlignment="1">
      <alignment horizontal="center" vertical="center" wrapText="1"/>
    </xf>
    <xf numFmtId="0" fontId="61" fillId="20" borderId="209" xfId="27" applyFont="1" applyFill="1" applyBorder="1" applyAlignment="1">
      <alignment horizontal="center" vertical="center" wrapText="1"/>
    </xf>
    <xf numFmtId="14" fontId="55" fillId="35" borderId="137" xfId="27" applyNumberFormat="1" applyFont="1" applyFill="1" applyBorder="1" applyAlignment="1">
      <alignment horizontal="center" wrapText="1"/>
    </xf>
    <xf numFmtId="0" fontId="55" fillId="35" borderId="179" xfId="27" applyFont="1" applyFill="1" applyBorder="1" applyAlignment="1">
      <alignment horizontal="center" wrapText="1"/>
    </xf>
    <xf numFmtId="0" fontId="55" fillId="35" borderId="126" xfId="27" applyFont="1" applyFill="1" applyBorder="1" applyAlignment="1">
      <alignment horizontal="center" wrapText="1"/>
    </xf>
    <xf numFmtId="0" fontId="55" fillId="35" borderId="63" xfId="27" applyFont="1" applyFill="1" applyBorder="1" applyAlignment="1">
      <alignment horizontal="center" wrapText="1"/>
    </xf>
    <xf numFmtId="0" fontId="55" fillId="35" borderId="95" xfId="27" applyFont="1" applyFill="1" applyBorder="1" applyAlignment="1">
      <alignment horizontal="center" wrapText="1"/>
    </xf>
    <xf numFmtId="0" fontId="55" fillId="35" borderId="133" xfId="27" applyFont="1" applyFill="1" applyBorder="1" applyAlignment="1">
      <alignment horizontal="center" wrapText="1"/>
    </xf>
    <xf numFmtId="0" fontId="55" fillId="35" borderId="137" xfId="27" applyFont="1" applyFill="1" applyBorder="1" applyAlignment="1">
      <alignment horizontal="center" wrapText="1"/>
    </xf>
    <xf numFmtId="0" fontId="55" fillId="35" borderId="205" xfId="27" applyFont="1" applyFill="1" applyBorder="1" applyAlignment="1">
      <alignment horizontal="center" wrapText="1"/>
    </xf>
    <xf numFmtId="0" fontId="55" fillId="35" borderId="94" xfId="27" applyFont="1" applyFill="1" applyBorder="1" applyAlignment="1">
      <alignment horizontal="center" wrapText="1"/>
    </xf>
    <xf numFmtId="0" fontId="55" fillId="20" borderId="115" xfId="27" applyFont="1" applyFill="1" applyBorder="1" applyAlignment="1">
      <alignment horizontal="center" wrapText="1"/>
    </xf>
    <xf numFmtId="0" fontId="48" fillId="20" borderId="173" xfId="27" applyFont="1" applyFill="1" applyBorder="1" applyAlignment="1">
      <alignment horizontal="center" vertical="center"/>
    </xf>
    <xf numFmtId="0" fontId="48" fillId="20" borderId="140" xfId="27" applyFont="1" applyFill="1" applyBorder="1" applyAlignment="1">
      <alignment horizontal="center" vertical="center"/>
    </xf>
    <xf numFmtId="0" fontId="48" fillId="20" borderId="129" xfId="27" applyFont="1" applyFill="1" applyBorder="1" applyAlignment="1">
      <alignment horizontal="center" vertical="center"/>
    </xf>
    <xf numFmtId="0" fontId="48" fillId="20" borderId="179" xfId="27" applyFont="1" applyFill="1" applyBorder="1" applyAlignment="1">
      <alignment horizontal="center" vertical="center"/>
    </xf>
    <xf numFmtId="0" fontId="48" fillId="20" borderId="0" xfId="27" applyFont="1" applyFill="1" applyAlignment="1">
      <alignment horizontal="center" vertical="center"/>
    </xf>
    <xf numFmtId="0" fontId="48" fillId="20" borderId="95" xfId="27" applyFont="1" applyFill="1" applyBorder="1" applyAlignment="1">
      <alignment horizontal="center" vertical="center"/>
    </xf>
    <xf numFmtId="14" fontId="55" fillId="35" borderId="179" xfId="27" applyNumberFormat="1" applyFont="1" applyFill="1" applyBorder="1" applyAlignment="1">
      <alignment horizontal="center" wrapText="1"/>
    </xf>
    <xf numFmtId="0" fontId="10" fillId="0" borderId="0" xfId="27" applyAlignment="1">
      <alignment horizontal="right"/>
    </xf>
    <xf numFmtId="0" fontId="27" fillId="0" borderId="0" xfId="27" applyFont="1" applyAlignment="1">
      <alignment horizontal="center"/>
    </xf>
    <xf numFmtId="0" fontId="27" fillId="0" borderId="199" xfId="27" applyFont="1" applyBorder="1" applyAlignment="1">
      <alignment horizontal="center"/>
    </xf>
    <xf numFmtId="0" fontId="27" fillId="0" borderId="200" xfId="27" applyFont="1" applyBorder="1" applyAlignment="1">
      <alignment horizontal="center"/>
    </xf>
    <xf numFmtId="0" fontId="27" fillId="0" borderId="146" xfId="27" applyFont="1" applyBorder="1" applyAlignment="1">
      <alignment horizontal="center"/>
    </xf>
    <xf numFmtId="0" fontId="27" fillId="0" borderId="28" xfId="27" applyFont="1" applyBorder="1" applyAlignment="1">
      <alignment horizontal="center"/>
    </xf>
    <xf numFmtId="0" fontId="27" fillId="0" borderId="201" xfId="27" applyFont="1" applyBorder="1" applyAlignment="1">
      <alignment horizontal="center"/>
    </xf>
    <xf numFmtId="0" fontId="27" fillId="0" borderId="53" xfId="27" applyFont="1" applyBorder="1" applyAlignment="1">
      <alignment horizontal="center"/>
    </xf>
    <xf numFmtId="0" fontId="30" fillId="0" borderId="74" xfId="27" applyFont="1" applyBorder="1" applyAlignment="1">
      <alignment horizontal="center"/>
    </xf>
    <xf numFmtId="0" fontId="30" fillId="0" borderId="176" xfId="27" applyFont="1" applyBorder="1" applyAlignment="1">
      <alignment horizontal="center"/>
    </xf>
    <xf numFmtId="0" fontId="30" fillId="0" borderId="0" xfId="27" applyFont="1" applyAlignment="1">
      <alignment horizontal="center"/>
    </xf>
    <xf numFmtId="0" fontId="30" fillId="0" borderId="147" xfId="27" applyFont="1" applyBorder="1" applyAlignment="1">
      <alignment horizontal="center" vertical="center"/>
    </xf>
    <xf numFmtId="0" fontId="30" fillId="0" borderId="169" xfId="27" applyFont="1" applyBorder="1" applyAlignment="1">
      <alignment horizontal="center" vertical="center"/>
    </xf>
    <xf numFmtId="0" fontId="30" fillId="0" borderId="166" xfId="27" applyFont="1" applyBorder="1" applyAlignment="1">
      <alignment horizontal="center" vertical="center"/>
    </xf>
    <xf numFmtId="0" fontId="27" fillId="0" borderId="202" xfId="27" applyFont="1" applyBorder="1" applyAlignment="1">
      <alignment horizontal="left"/>
    </xf>
    <xf numFmtId="0" fontId="27" fillId="0" borderId="171" xfId="27" applyFont="1" applyBorder="1" applyAlignment="1">
      <alignment horizontal="center"/>
    </xf>
    <xf numFmtId="0" fontId="27" fillId="0" borderId="188" xfId="27" applyFont="1" applyBorder="1" applyAlignment="1">
      <alignment horizontal="center"/>
    </xf>
    <xf numFmtId="0" fontId="30" fillId="0" borderId="171" xfId="27" applyFont="1" applyBorder="1" applyAlignment="1">
      <alignment horizontal="center"/>
    </xf>
    <xf numFmtId="0" fontId="30" fillId="0" borderId="188" xfId="27" applyFont="1" applyBorder="1" applyAlignment="1">
      <alignment horizontal="center"/>
    </xf>
    <xf numFmtId="0" fontId="27" fillId="21" borderId="171" xfId="27" applyFont="1" applyFill="1" applyBorder="1" applyAlignment="1">
      <alignment horizontal="center"/>
    </xf>
    <xf numFmtId="0" fontId="27" fillId="21" borderId="188" xfId="27" applyFont="1" applyFill="1" applyBorder="1" applyAlignment="1">
      <alignment horizontal="center"/>
    </xf>
    <xf numFmtId="0" fontId="27" fillId="31" borderId="171" xfId="27" applyFont="1" applyFill="1" applyBorder="1" applyAlignment="1">
      <alignment horizontal="center"/>
    </xf>
    <xf numFmtId="0" fontId="27" fillId="31" borderId="188" xfId="27" applyFont="1" applyFill="1" applyBorder="1" applyAlignment="1">
      <alignment horizontal="center"/>
    </xf>
    <xf numFmtId="0" fontId="55" fillId="33" borderId="137" xfId="27" applyFont="1" applyFill="1" applyBorder="1" applyAlignment="1">
      <alignment horizontal="center" wrapText="1"/>
    </xf>
    <xf numFmtId="0" fontId="55" fillId="33" borderId="179" xfId="27" applyFont="1" applyFill="1" applyBorder="1" applyAlignment="1">
      <alignment horizontal="center" wrapText="1"/>
    </xf>
    <xf numFmtId="0" fontId="55" fillId="33" borderId="126" xfId="27" applyFont="1" applyFill="1" applyBorder="1" applyAlignment="1">
      <alignment horizontal="center" wrapText="1"/>
    </xf>
    <xf numFmtId="0" fontId="55" fillId="33" borderId="63" xfId="27" applyFont="1" applyFill="1" applyBorder="1" applyAlignment="1">
      <alignment horizontal="center" wrapText="1"/>
    </xf>
    <xf numFmtId="0" fontId="55" fillId="33" borderId="95" xfId="27" applyFont="1" applyFill="1" applyBorder="1" applyAlignment="1">
      <alignment horizontal="center" wrapText="1"/>
    </xf>
    <xf numFmtId="0" fontId="55" fillId="33" borderId="133" xfId="27" applyFont="1" applyFill="1" applyBorder="1" applyAlignment="1">
      <alignment horizontal="center" wrapText="1"/>
    </xf>
    <xf numFmtId="0" fontId="10" fillId="0" borderId="169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30" fillId="20" borderId="131" xfId="27" applyFont="1" applyFill="1" applyBorder="1" applyAlignment="1">
      <alignment horizontal="center" vertical="center" textRotation="90"/>
    </xf>
    <xf numFmtId="0" fontId="27" fillId="0" borderId="184" xfId="27" applyFont="1" applyBorder="1" applyAlignment="1">
      <alignment horizontal="left"/>
    </xf>
    <xf numFmtId="0" fontId="30" fillId="37" borderId="176" xfId="27" applyFont="1" applyFill="1" applyBorder="1" applyAlignment="1">
      <alignment horizontal="left"/>
    </xf>
    <xf numFmtId="0" fontId="55" fillId="20" borderId="179" xfId="27" applyFont="1" applyFill="1" applyBorder="1" applyAlignment="1">
      <alignment horizontal="center" wrapText="1"/>
    </xf>
    <xf numFmtId="0" fontId="55" fillId="20" borderId="95" xfId="27" applyFont="1" applyFill="1" applyBorder="1" applyAlignment="1">
      <alignment horizontal="center" wrapText="1"/>
    </xf>
    <xf numFmtId="0" fontId="55" fillId="20" borderId="137" xfId="27" applyFont="1" applyFill="1" applyBorder="1" applyAlignment="1">
      <alignment horizontal="center" wrapText="1"/>
    </xf>
    <xf numFmtId="0" fontId="55" fillId="20" borderId="126" xfId="27" applyFont="1" applyFill="1" applyBorder="1" applyAlignment="1">
      <alignment horizontal="center" wrapText="1"/>
    </xf>
    <xf numFmtId="0" fontId="55" fillId="20" borderId="63" xfId="27" applyFont="1" applyFill="1" applyBorder="1" applyAlignment="1">
      <alignment horizontal="center" wrapText="1"/>
    </xf>
    <xf numFmtId="0" fontId="55" fillId="20" borderId="133" xfId="27" applyFont="1" applyFill="1" applyBorder="1" applyAlignment="1">
      <alignment horizontal="center" wrapText="1"/>
    </xf>
    <xf numFmtId="0" fontId="48" fillId="20" borderId="203" xfId="27" applyFont="1" applyFill="1" applyBorder="1" applyAlignment="1">
      <alignment horizontal="center" vertical="center"/>
    </xf>
    <xf numFmtId="0" fontId="48" fillId="20" borderId="96" xfId="27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1" fillId="0" borderId="0" xfId="27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right" vertical="center" wrapText="1"/>
    </xf>
    <xf numFmtId="0" fontId="21" fillId="20" borderId="203" xfId="27" applyFont="1" applyFill="1" applyBorder="1" applyAlignment="1">
      <alignment horizontal="center" wrapText="1"/>
    </xf>
    <xf numFmtId="0" fontId="21" fillId="20" borderId="131" xfId="27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1" fillId="23" borderId="203" xfId="27" applyFont="1" applyFill="1" applyBorder="1" applyAlignment="1">
      <alignment horizontal="center" vertical="center" textRotation="90"/>
    </xf>
    <xf numFmtId="0" fontId="21" fillId="23" borderId="96" xfId="27" applyFont="1" applyFill="1" applyBorder="1" applyAlignment="1">
      <alignment horizontal="center" vertical="center" textRotation="90"/>
    </xf>
    <xf numFmtId="0" fontId="21" fillId="24" borderId="203" xfId="27" applyFont="1" applyFill="1" applyBorder="1" applyAlignment="1">
      <alignment horizontal="center" vertical="center" textRotation="90"/>
    </xf>
    <xf numFmtId="0" fontId="21" fillId="24" borderId="96" xfId="27" applyFont="1" applyFill="1" applyBorder="1" applyAlignment="1">
      <alignment horizontal="center" vertical="center" textRotation="90"/>
    </xf>
    <xf numFmtId="0" fontId="21" fillId="25" borderId="203" xfId="27" applyFont="1" applyFill="1" applyBorder="1" applyAlignment="1">
      <alignment horizontal="center" vertical="center" textRotation="90"/>
    </xf>
    <xf numFmtId="0" fontId="21" fillId="25" borderId="96" xfId="27" applyFont="1" applyFill="1" applyBorder="1" applyAlignment="1">
      <alignment horizontal="center" vertical="center" textRotation="90"/>
    </xf>
    <xf numFmtId="0" fontId="21" fillId="25" borderId="131" xfId="27" applyFont="1" applyFill="1" applyBorder="1" applyAlignment="1">
      <alignment horizontal="center" vertical="center" textRotation="90"/>
    </xf>
    <xf numFmtId="1" fontId="67" fillId="34" borderId="145" xfId="27" applyNumberFormat="1" applyFont="1" applyFill="1" applyBorder="1" applyAlignment="1">
      <alignment horizontal="center"/>
    </xf>
    <xf numFmtId="1" fontId="67" fillId="34" borderId="28" xfId="27" applyNumberFormat="1" applyFont="1" applyFill="1" applyBorder="1" applyAlignment="1">
      <alignment horizontal="center"/>
    </xf>
    <xf numFmtId="49" fontId="10" fillId="0" borderId="0" xfId="27" applyNumberFormat="1" applyAlignment="1">
      <alignment horizontal="center"/>
    </xf>
    <xf numFmtId="0" fontId="22" fillId="20" borderId="204" xfId="27" applyFont="1" applyFill="1" applyBorder="1" applyAlignment="1">
      <alignment horizontal="center" wrapText="1"/>
    </xf>
    <xf numFmtId="0" fontId="22" fillId="20" borderId="161" xfId="27" applyFont="1" applyFill="1" applyBorder="1" applyAlignment="1">
      <alignment horizontal="center" wrapText="1"/>
    </xf>
    <xf numFmtId="0" fontId="22" fillId="20" borderId="185" xfId="27" applyFont="1" applyFill="1" applyBorder="1" applyAlignment="1">
      <alignment horizontal="center" wrapText="1"/>
    </xf>
    <xf numFmtId="0" fontId="22" fillId="20" borderId="184" xfId="27" applyFont="1" applyFill="1" applyBorder="1" applyAlignment="1">
      <alignment horizontal="center" wrapText="1"/>
    </xf>
    <xf numFmtId="0" fontId="21" fillId="20" borderId="204" xfId="27" applyFont="1" applyFill="1" applyBorder="1" applyAlignment="1">
      <alignment horizontal="center" vertical="center"/>
    </xf>
    <xf numFmtId="0" fontId="21" fillId="20" borderId="161" xfId="27" applyFont="1" applyFill="1" applyBorder="1" applyAlignment="1">
      <alignment horizontal="center" vertical="center"/>
    </xf>
    <xf numFmtId="0" fontId="21" fillId="20" borderId="203" xfId="27" applyFont="1" applyFill="1" applyBorder="1" applyAlignment="1">
      <alignment horizontal="center" vertical="center" textRotation="90"/>
    </xf>
    <xf numFmtId="0" fontId="21" fillId="20" borderId="131" xfId="27" applyFont="1" applyFill="1" applyBorder="1" applyAlignment="1">
      <alignment horizontal="center" vertical="center" textRotation="90"/>
    </xf>
    <xf numFmtId="0" fontId="21" fillId="20" borderId="122" xfId="27" applyFont="1" applyFill="1" applyBorder="1" applyAlignment="1">
      <alignment horizontal="center" vertical="center"/>
    </xf>
    <xf numFmtId="0" fontId="21" fillId="20" borderId="124" xfId="27" applyFont="1" applyFill="1" applyBorder="1" applyAlignment="1">
      <alignment horizontal="center" vertical="center"/>
    </xf>
    <xf numFmtId="0" fontId="21" fillId="20" borderId="205" xfId="27" applyFont="1" applyFill="1" applyBorder="1" applyAlignment="1">
      <alignment horizontal="center" vertical="center"/>
    </xf>
    <xf numFmtId="0" fontId="21" fillId="20" borderId="94" xfId="27" applyFont="1" applyFill="1" applyBorder="1" applyAlignment="1">
      <alignment horizontal="center" vertical="center"/>
    </xf>
    <xf numFmtId="0" fontId="21" fillId="20" borderId="120" xfId="27" applyFont="1" applyFill="1" applyBorder="1" applyAlignment="1">
      <alignment horizontal="center" vertical="center"/>
    </xf>
    <xf numFmtId="0" fontId="21" fillId="20" borderId="72" xfId="27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1" fillId="22" borderId="203" xfId="27" applyFont="1" applyFill="1" applyBorder="1" applyAlignment="1">
      <alignment horizontal="center" vertical="center" textRotation="90"/>
    </xf>
    <xf numFmtId="0" fontId="21" fillId="22" borderId="96" xfId="27" applyFont="1" applyFill="1" applyBorder="1" applyAlignment="1">
      <alignment horizontal="center" vertical="center" textRotation="90"/>
    </xf>
    <xf numFmtId="0" fontId="21" fillId="24" borderId="131" xfId="27" applyFont="1" applyFill="1" applyBorder="1" applyAlignment="1">
      <alignment horizontal="center" vertical="center" textRotation="90"/>
    </xf>
    <xf numFmtId="0" fontId="22" fillId="20" borderId="141" xfId="27" applyFont="1" applyFill="1" applyBorder="1" applyAlignment="1">
      <alignment horizontal="center" wrapText="1"/>
    </xf>
    <xf numFmtId="0" fontId="22" fillId="20" borderId="129" xfId="27" applyFont="1" applyFill="1" applyBorder="1" applyAlignment="1">
      <alignment horizontal="center" wrapText="1"/>
    </xf>
    <xf numFmtId="0" fontId="21" fillId="22" borderId="131" xfId="27" applyFont="1" applyFill="1" applyBorder="1" applyAlignment="1">
      <alignment horizontal="center" vertical="center" textRotation="90"/>
    </xf>
    <xf numFmtId="0" fontId="21" fillId="23" borderId="131" xfId="27" applyFont="1" applyFill="1" applyBorder="1" applyAlignment="1">
      <alignment horizontal="center" vertical="center" textRotation="90"/>
    </xf>
    <xf numFmtId="0" fontId="21" fillId="0" borderId="0" xfId="27" applyFont="1" applyAlignment="1">
      <alignment horizontal="left"/>
    </xf>
    <xf numFmtId="0" fontId="21" fillId="20" borderId="140" xfId="27" applyFont="1" applyFill="1" applyBorder="1" applyAlignment="1">
      <alignment horizontal="center" vertical="center"/>
    </xf>
    <xf numFmtId="0" fontId="21" fillId="20" borderId="115" xfId="27" applyFont="1" applyFill="1" applyBorder="1" applyAlignment="1">
      <alignment horizontal="center" vertical="center"/>
    </xf>
    <xf numFmtId="0" fontId="10" fillId="0" borderId="0" xfId="27" applyAlignment="1">
      <alignment horizontal="left"/>
    </xf>
    <xf numFmtId="0" fontId="10" fillId="0" borderId="0" xfId="27" applyAlignment="1">
      <alignment horizontal="left" wrapText="1"/>
    </xf>
    <xf numFmtId="0" fontId="10" fillId="0" borderId="0" xfId="27" applyAlignment="1">
      <alignment wrapText="1"/>
    </xf>
    <xf numFmtId="0" fontId="22" fillId="14" borderId="173" xfId="0" applyFont="1" applyFill="1" applyBorder="1" applyAlignment="1">
      <alignment horizontal="center" wrapText="1"/>
    </xf>
    <xf numFmtId="0" fontId="22" fillId="14" borderId="129" xfId="0" applyFont="1" applyFill="1" applyBorder="1" applyAlignment="1">
      <alignment horizontal="center" wrapText="1"/>
    </xf>
    <xf numFmtId="0" fontId="21" fillId="18" borderId="203" xfId="0" applyFont="1" applyFill="1" applyBorder="1" applyAlignment="1">
      <alignment horizontal="center" vertical="center" textRotation="90"/>
    </xf>
    <xf numFmtId="0" fontId="0" fillId="0" borderId="96" xfId="0" applyBorder="1" applyAlignment="1">
      <alignment vertical="center" textRotation="90"/>
    </xf>
    <xf numFmtId="0" fontId="21" fillId="19" borderId="203" xfId="0" applyFont="1" applyFill="1" applyBorder="1" applyAlignment="1">
      <alignment horizontal="center" vertical="center" textRotation="90"/>
    </xf>
    <xf numFmtId="0" fontId="21" fillId="16" borderId="203" xfId="0" applyFont="1" applyFill="1" applyBorder="1" applyAlignment="1">
      <alignment horizontal="center" vertical="center" textRotation="90"/>
    </xf>
    <xf numFmtId="0" fontId="0" fillId="0" borderId="96" xfId="0" applyBorder="1" applyAlignment="1">
      <alignment horizontal="center" vertical="center" textRotation="90"/>
    </xf>
    <xf numFmtId="0" fontId="21" fillId="17" borderId="137" xfId="0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63" xfId="0" applyBorder="1" applyAlignment="1">
      <alignment horizontal="center" vertical="center" textRotation="90"/>
    </xf>
    <xf numFmtId="0" fontId="21" fillId="0" borderId="141" xfId="0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center"/>
    </xf>
    <xf numFmtId="2" fontId="27" fillId="0" borderId="146" xfId="0" applyNumberFormat="1" applyFont="1" applyBorder="1" applyAlignment="1">
      <alignment horizontal="center"/>
    </xf>
    <xf numFmtId="2" fontId="27" fillId="0" borderId="9" xfId="0" applyNumberFormat="1" applyFont="1" applyBorder="1" applyAlignment="1">
      <alignment horizontal="center"/>
    </xf>
    <xf numFmtId="2" fontId="27" fillId="14" borderId="146" xfId="0" applyNumberFormat="1" applyFont="1" applyFill="1" applyBorder="1" applyAlignment="1">
      <alignment horizontal="center"/>
    </xf>
    <xf numFmtId="2" fontId="27" fillId="14" borderId="9" xfId="0" applyNumberFormat="1" applyFont="1" applyFill="1" applyBorder="1" applyAlignment="1">
      <alignment horizontal="center"/>
    </xf>
    <xf numFmtId="2" fontId="27" fillId="0" borderId="201" xfId="0" applyNumberFormat="1" applyFont="1" applyBorder="1" applyAlignment="1">
      <alignment horizontal="center"/>
    </xf>
    <xf numFmtId="2" fontId="27" fillId="0" borderId="53" xfId="0" applyNumberFormat="1" applyFont="1" applyBorder="1" applyAlignment="1">
      <alignment horizontal="center"/>
    </xf>
    <xf numFmtId="0" fontId="27" fillId="14" borderId="50" xfId="0" applyFont="1" applyFill="1" applyBorder="1" applyAlignment="1">
      <alignment horizontal="center"/>
    </xf>
    <xf numFmtId="0" fontId="27" fillId="14" borderId="12" xfId="0" applyFont="1" applyFill="1" applyBorder="1" applyAlignment="1">
      <alignment horizontal="center"/>
    </xf>
    <xf numFmtId="2" fontId="27" fillId="0" borderId="28" xfId="0" applyNumberFormat="1" applyFont="1" applyBorder="1" applyAlignment="1">
      <alignment horizontal="center"/>
    </xf>
    <xf numFmtId="0" fontId="27" fillId="14" borderId="35" xfId="0" applyFont="1" applyFill="1" applyBorder="1" applyAlignment="1">
      <alignment horizontal="center"/>
    </xf>
    <xf numFmtId="0" fontId="27" fillId="14" borderId="10" xfId="0" applyFont="1" applyFill="1" applyBorder="1" applyAlignment="1">
      <alignment horizontal="center"/>
    </xf>
    <xf numFmtId="0" fontId="22" fillId="0" borderId="185" xfId="0" applyFont="1" applyBorder="1" applyAlignment="1">
      <alignment horizontal="center" wrapText="1"/>
    </xf>
    <xf numFmtId="0" fontId="22" fillId="0" borderId="186" xfId="0" applyFont="1" applyBorder="1" applyAlignment="1">
      <alignment horizontal="center" wrapText="1"/>
    </xf>
    <xf numFmtId="0" fontId="22" fillId="14" borderId="180" xfId="0" applyFont="1" applyFill="1" applyBorder="1" applyAlignment="1">
      <alignment horizontal="center" wrapText="1"/>
    </xf>
    <xf numFmtId="0" fontId="22" fillId="14" borderId="197" xfId="0" applyFont="1" applyFill="1" applyBorder="1" applyAlignment="1">
      <alignment horizontal="center" wrapText="1"/>
    </xf>
    <xf numFmtId="0" fontId="22" fillId="0" borderId="197" xfId="0" applyFont="1" applyBorder="1" applyAlignment="1">
      <alignment horizontal="center" wrapText="1"/>
    </xf>
    <xf numFmtId="0" fontId="21" fillId="0" borderId="203" xfId="0" applyFont="1" applyBorder="1" applyAlignment="1">
      <alignment horizontal="center" vertical="center"/>
    </xf>
    <xf numFmtId="0" fontId="21" fillId="0" borderId="131" xfId="0" applyFont="1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0" fontId="21" fillId="0" borderId="204" xfId="0" applyFont="1" applyBorder="1" applyAlignment="1">
      <alignment horizontal="center" vertical="center"/>
    </xf>
    <xf numFmtId="0" fontId="21" fillId="0" borderId="161" xfId="0" applyFont="1" applyBorder="1" applyAlignment="1">
      <alignment horizontal="center" vertical="center"/>
    </xf>
    <xf numFmtId="0" fontId="21" fillId="0" borderId="137" xfId="0" applyFont="1" applyBorder="1" applyAlignment="1">
      <alignment horizontal="center"/>
    </xf>
    <xf numFmtId="0" fontId="21" fillId="0" borderId="179" xfId="0" applyFont="1" applyBorder="1" applyAlignment="1">
      <alignment horizontal="center"/>
    </xf>
    <xf numFmtId="0" fontId="21" fillId="0" borderId="126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0" fontId="21" fillId="0" borderId="95" xfId="0" applyFont="1" applyBorder="1" applyAlignment="1">
      <alignment horizontal="center"/>
    </xf>
    <xf numFmtId="0" fontId="21" fillId="0" borderId="133" xfId="0" applyFont="1" applyBorder="1" applyAlignment="1">
      <alignment horizontal="center"/>
    </xf>
    <xf numFmtId="0" fontId="27" fillId="15" borderId="24" xfId="0" applyFont="1" applyFill="1" applyBorder="1" applyAlignment="1">
      <alignment horizontal="center"/>
    </xf>
    <xf numFmtId="0" fontId="0" fillId="15" borderId="9" xfId="0" applyFill="1" applyBorder="1"/>
    <xf numFmtId="0" fontId="27" fillId="15" borderId="35" xfId="0" applyFont="1" applyFill="1" applyBorder="1" applyAlignment="1">
      <alignment horizontal="center"/>
    </xf>
    <xf numFmtId="0" fontId="27" fillId="15" borderId="10" xfId="0" applyFont="1" applyFill="1" applyBorder="1" applyAlignment="1">
      <alignment horizontal="center"/>
    </xf>
    <xf numFmtId="0" fontId="21" fillId="0" borderId="135" xfId="0" applyFont="1" applyBorder="1" applyAlignment="1">
      <alignment horizontal="center" textRotation="90"/>
    </xf>
    <xf numFmtId="0" fontId="21" fillId="0" borderId="60" xfId="0" applyFont="1" applyBorder="1" applyAlignment="1">
      <alignment horizontal="center" textRotation="90"/>
    </xf>
    <xf numFmtId="0" fontId="21" fillId="0" borderId="136" xfId="0" applyFont="1" applyBorder="1" applyAlignment="1">
      <alignment horizontal="center" textRotation="90" wrapText="1"/>
    </xf>
    <xf numFmtId="0" fontId="21" fillId="0" borderId="55" xfId="0" applyFont="1" applyBorder="1" applyAlignment="1">
      <alignment horizontal="center" textRotation="90" wrapText="1"/>
    </xf>
    <xf numFmtId="0" fontId="21" fillId="0" borderId="121" xfId="0" applyFont="1" applyBorder="1" applyAlignment="1">
      <alignment horizontal="center" textRotation="90"/>
    </xf>
    <xf numFmtId="0" fontId="21" fillId="0" borderId="62" xfId="0" applyFont="1" applyBorder="1" applyAlignment="1">
      <alignment horizontal="center" textRotation="90"/>
    </xf>
    <xf numFmtId="0" fontId="21" fillId="0" borderId="118" xfId="0" applyFont="1" applyBorder="1" applyAlignment="1">
      <alignment horizontal="center" textRotation="90" wrapText="1"/>
    </xf>
    <xf numFmtId="0" fontId="0" fillId="0" borderId="59" xfId="0" applyBorder="1" applyAlignment="1">
      <alignment horizontal="center" textRotation="90" wrapText="1"/>
    </xf>
    <xf numFmtId="0" fontId="21" fillId="0" borderId="59" xfId="0" applyFont="1" applyBorder="1" applyAlignment="1">
      <alignment horizontal="center" textRotation="90" wrapText="1"/>
    </xf>
    <xf numFmtId="0" fontId="21" fillId="0" borderId="137" xfId="0" applyFont="1" applyBorder="1" applyAlignment="1">
      <alignment horizontal="center" textRotation="90"/>
    </xf>
    <xf numFmtId="0" fontId="21" fillId="0" borderId="63" xfId="0" applyFont="1" applyBorder="1" applyAlignment="1">
      <alignment horizontal="center" textRotation="90"/>
    </xf>
    <xf numFmtId="0" fontId="21" fillId="0" borderId="138" xfId="0" applyFont="1" applyBorder="1" applyAlignment="1">
      <alignment horizontal="center" textRotation="90"/>
    </xf>
    <xf numFmtId="0" fontId="21" fillId="0" borderId="64" xfId="0" applyFont="1" applyBorder="1" applyAlignment="1">
      <alignment horizontal="center" textRotation="90"/>
    </xf>
    <xf numFmtId="0" fontId="27" fillId="15" borderId="9" xfId="0" applyFont="1" applyFill="1" applyBorder="1" applyAlignment="1">
      <alignment horizontal="center"/>
    </xf>
    <xf numFmtId="2" fontId="27" fillId="15" borderId="35" xfId="0" applyNumberFormat="1" applyFont="1" applyFill="1" applyBorder="1" applyAlignment="1">
      <alignment horizontal="center"/>
    </xf>
    <xf numFmtId="2" fontId="27" fillId="15" borderId="10" xfId="0" applyNumberFormat="1" applyFont="1" applyFill="1" applyBorder="1" applyAlignment="1">
      <alignment horizontal="center"/>
    </xf>
    <xf numFmtId="2" fontId="27" fillId="14" borderId="35" xfId="0" applyNumberFormat="1" applyFont="1" applyFill="1" applyBorder="1" applyAlignment="1">
      <alignment horizontal="center"/>
    </xf>
    <xf numFmtId="2" fontId="27" fillId="14" borderId="10" xfId="0" applyNumberFormat="1" applyFont="1" applyFill="1" applyBorder="1" applyAlignment="1">
      <alignment horizontal="center"/>
    </xf>
    <xf numFmtId="0" fontId="27" fillId="14" borderId="24" xfId="0" applyFont="1" applyFill="1" applyBorder="1" applyAlignment="1">
      <alignment horizontal="center"/>
    </xf>
    <xf numFmtId="0" fontId="27" fillId="14" borderId="9" xfId="0" applyFont="1" applyFill="1" applyBorder="1" applyAlignment="1">
      <alignment horizontal="center"/>
    </xf>
    <xf numFmtId="0" fontId="23" fillId="14" borderId="159" xfId="0" applyFont="1" applyFill="1" applyBorder="1" applyAlignment="1">
      <alignment horizontal="center" vertical="center" wrapText="1"/>
    </xf>
    <xf numFmtId="0" fontId="23" fillId="14" borderId="162" xfId="0" applyFont="1" applyFill="1" applyBorder="1" applyAlignment="1">
      <alignment horizontal="center" vertical="center" wrapText="1"/>
    </xf>
    <xf numFmtId="0" fontId="24" fillId="15" borderId="140" xfId="0" applyFont="1" applyFill="1" applyBorder="1" applyAlignment="1">
      <alignment horizontal="center" vertical="center" wrapText="1"/>
    </xf>
    <xf numFmtId="0" fontId="24" fillId="15" borderId="129" xfId="0" applyFont="1" applyFill="1" applyBorder="1" applyAlignment="1">
      <alignment horizontal="center" vertical="center" wrapText="1"/>
    </xf>
    <xf numFmtId="0" fontId="21" fillId="15" borderId="122" xfId="0" applyFont="1" applyFill="1" applyBorder="1" applyAlignment="1">
      <alignment horizontal="center" vertical="center" wrapText="1"/>
    </xf>
    <xf numFmtId="0" fontId="21" fillId="15" borderId="124" xfId="0" applyFont="1" applyFill="1" applyBorder="1" applyAlignment="1">
      <alignment horizontal="center" vertical="center" wrapText="1"/>
    </xf>
    <xf numFmtId="0" fontId="22" fillId="15" borderId="126" xfId="0" applyFont="1" applyFill="1" applyBorder="1" applyAlignment="1">
      <alignment horizontal="center" wrapText="1"/>
    </xf>
    <xf numFmtId="0" fontId="22" fillId="15" borderId="133" xfId="0" applyFont="1" applyFill="1" applyBorder="1" applyAlignment="1">
      <alignment horizontal="center" wrapText="1"/>
    </xf>
    <xf numFmtId="2" fontId="27" fillId="14" borderId="50" xfId="0" applyNumberFormat="1" applyFont="1" applyFill="1" applyBorder="1" applyAlignment="1">
      <alignment horizontal="center"/>
    </xf>
    <xf numFmtId="2" fontId="27" fillId="14" borderId="12" xfId="0" applyNumberFormat="1" applyFont="1" applyFill="1" applyBorder="1" applyAlignment="1">
      <alignment horizontal="center"/>
    </xf>
    <xf numFmtId="0" fontId="22" fillId="14" borderId="184" xfId="0" applyFont="1" applyFill="1" applyBorder="1" applyAlignment="1">
      <alignment horizontal="center" wrapText="1"/>
    </xf>
    <xf numFmtId="0" fontId="21" fillId="14" borderId="159" xfId="0" applyFont="1" applyFill="1" applyBorder="1" applyAlignment="1">
      <alignment horizontal="center" vertical="center" wrapText="1"/>
    </xf>
    <xf numFmtId="0" fontId="21" fillId="14" borderId="162" xfId="0" applyFont="1" applyFill="1" applyBorder="1" applyAlignment="1">
      <alignment horizontal="center" vertical="center" wrapText="1"/>
    </xf>
    <xf numFmtId="2" fontId="27" fillId="14" borderId="160" xfId="0" applyNumberFormat="1" applyFont="1" applyFill="1" applyBorder="1" applyAlignment="1">
      <alignment horizontal="center"/>
    </xf>
    <xf numFmtId="2" fontId="27" fillId="14" borderId="53" xfId="0" applyNumberFormat="1" applyFont="1" applyFill="1" applyBorder="1" applyAlignment="1">
      <alignment horizontal="center"/>
    </xf>
    <xf numFmtId="0" fontId="22" fillId="0" borderId="180" xfId="0" applyFont="1" applyBorder="1" applyAlignment="1">
      <alignment horizontal="center" wrapText="1"/>
    </xf>
    <xf numFmtId="2" fontId="27" fillId="0" borderId="151" xfId="0" applyNumberFormat="1" applyFont="1" applyBorder="1" applyAlignment="1">
      <alignment horizontal="center"/>
    </xf>
    <xf numFmtId="2" fontId="27" fillId="0" borderId="12" xfId="0" applyNumberFormat="1" applyFont="1" applyBorder="1" applyAlignment="1">
      <alignment horizontal="center"/>
    </xf>
    <xf numFmtId="0" fontId="36" fillId="0" borderId="74" xfId="0" applyFont="1" applyBorder="1" applyAlignment="1">
      <alignment horizontal="left"/>
    </xf>
    <xf numFmtId="0" fontId="36" fillId="0" borderId="73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36" fillId="0" borderId="11" xfId="0" applyFont="1" applyBorder="1" applyAlignment="1">
      <alignment horizontal="left"/>
    </xf>
    <xf numFmtId="2" fontId="27" fillId="0" borderId="10" xfId="0" applyNumberFormat="1" applyFont="1" applyBorder="1" applyAlignment="1">
      <alignment horizontal="center"/>
    </xf>
    <xf numFmtId="0" fontId="22" fillId="0" borderId="184" xfId="0" applyFont="1" applyBorder="1" applyAlignment="1">
      <alignment horizontal="center" wrapText="1"/>
    </xf>
    <xf numFmtId="0" fontId="27" fillId="0" borderId="27" xfId="27" applyFont="1" applyFill="1" applyBorder="1"/>
    <xf numFmtId="0" fontId="27" fillId="0" borderId="23" xfId="27" applyFont="1" applyFill="1" applyBorder="1"/>
    <xf numFmtId="0" fontId="27" fillId="0" borderId="91" xfId="27" applyFont="1" applyFill="1" applyBorder="1" applyAlignment="1">
      <alignment horizontal="left"/>
    </xf>
    <xf numFmtId="0" fontId="27" fillId="0" borderId="145" xfId="27" applyFont="1" applyFill="1" applyBorder="1" applyAlignment="1">
      <alignment horizontal="center"/>
    </xf>
    <xf numFmtId="2" fontId="27" fillId="0" borderId="20" xfId="27" applyNumberFormat="1" applyFont="1" applyFill="1" applyBorder="1"/>
    <xf numFmtId="2" fontId="27" fillId="0" borderId="21" xfId="27" applyNumberFormat="1" applyFont="1" applyFill="1" applyBorder="1"/>
    <xf numFmtId="2" fontId="27" fillId="0" borderId="26" xfId="27" applyNumberFormat="1" applyFont="1" applyFill="1" applyBorder="1" applyAlignment="1">
      <alignment horizontal="center"/>
    </xf>
    <xf numFmtId="2" fontId="27" fillId="0" borderId="23" xfId="27" applyNumberFormat="1" applyFont="1" applyFill="1" applyBorder="1" applyAlignment="1">
      <alignment horizontal="center"/>
    </xf>
    <xf numFmtId="2" fontId="27" fillId="0" borderId="21" xfId="27" applyNumberFormat="1" applyFont="1" applyFill="1" applyBorder="1" applyAlignment="1">
      <alignment horizontal="center"/>
    </xf>
    <xf numFmtId="2" fontId="27" fillId="0" borderId="25" xfId="27" applyNumberFormat="1" applyFont="1" applyFill="1" applyBorder="1"/>
    <xf numFmtId="2" fontId="27" fillId="0" borderId="25" xfId="27" applyNumberFormat="1" applyFont="1" applyFill="1" applyBorder="1" applyAlignment="1">
      <alignment horizontal="center"/>
    </xf>
    <xf numFmtId="2" fontId="27" fillId="0" borderId="20" xfId="27" applyNumberFormat="1" applyFont="1" applyFill="1" applyBorder="1" applyAlignment="1">
      <alignment horizontal="center"/>
    </xf>
    <xf numFmtId="2" fontId="27" fillId="0" borderId="38" xfId="27" applyNumberFormat="1" applyFont="1" applyFill="1" applyBorder="1" applyAlignment="1">
      <alignment horizontal="right"/>
    </xf>
    <xf numFmtId="2" fontId="27" fillId="0" borderId="39" xfId="27" applyNumberFormat="1" applyFont="1" applyFill="1" applyBorder="1" applyAlignment="1">
      <alignment horizontal="right"/>
    </xf>
    <xf numFmtId="2" fontId="27" fillId="0" borderId="43" xfId="27" applyNumberFormat="1" applyFont="1" applyFill="1" applyBorder="1" applyAlignment="1">
      <alignment horizontal="right"/>
    </xf>
    <xf numFmtId="4" fontId="30" fillId="0" borderId="37" xfId="27" applyNumberFormat="1" applyFont="1" applyFill="1" applyBorder="1" applyAlignment="1">
      <alignment horizontal="right"/>
    </xf>
    <xf numFmtId="0" fontId="27" fillId="0" borderId="0" xfId="27" applyFont="1" applyFill="1"/>
    <xf numFmtId="0" fontId="27" fillId="0" borderId="0" xfId="27" applyFont="1" applyFill="1" applyAlignment="1">
      <alignment horizontal="left"/>
    </xf>
  </cellXfs>
  <cellStyles count="43">
    <cellStyle name="Accent1" xfId="1" xr:uid="{00000000-0005-0000-0000-000000000000}"/>
    <cellStyle name="Accent2" xfId="2" xr:uid="{00000000-0005-0000-0000-000001000000}"/>
    <cellStyle name="Accent3" xfId="3" xr:uid="{00000000-0005-0000-0000-000002000000}"/>
    <cellStyle name="Accent4" xfId="4" xr:uid="{00000000-0005-0000-0000-000003000000}"/>
    <cellStyle name="Accent5" xfId="5" xr:uid="{00000000-0005-0000-0000-000004000000}"/>
    <cellStyle name="Accent6" xfId="6" xr:uid="{00000000-0005-0000-0000-000005000000}"/>
    <cellStyle name="Bad" xfId="7" xr:uid="{00000000-0005-0000-0000-000006000000}"/>
    <cellStyle name="Calculation" xfId="8" xr:uid="{00000000-0005-0000-0000-000007000000}"/>
    <cellStyle name="Explanatory Text" xfId="9" xr:uid="{00000000-0005-0000-0000-000008000000}"/>
    <cellStyle name="Heading 1" xfId="10" xr:uid="{00000000-0005-0000-0000-000009000000}"/>
    <cellStyle name="Heading 2" xfId="11" xr:uid="{00000000-0005-0000-0000-00000A000000}"/>
    <cellStyle name="Heading 3" xfId="12" xr:uid="{00000000-0005-0000-0000-00000B000000}"/>
    <cellStyle name="Heading 4" xfId="13" xr:uid="{00000000-0005-0000-0000-00000C000000}"/>
    <cellStyle name="Check Cell" xfId="14" xr:uid="{00000000-0005-0000-0000-00000D000000}"/>
    <cellStyle name="Input" xfId="15" xr:uid="{00000000-0005-0000-0000-00000E000000}"/>
    <cellStyle name="Kontrolná bunka" xfId="16" xr:uid="{00000000-0005-0000-0000-00000F000000}"/>
    <cellStyle name="Linked Cell" xfId="17" xr:uid="{00000000-0005-0000-0000-000010000000}"/>
    <cellStyle name="Nadpis 1" xfId="18" xr:uid="{00000000-0005-0000-0000-000011000000}"/>
    <cellStyle name="Nadpis 2" xfId="19" xr:uid="{00000000-0005-0000-0000-000012000000}"/>
    <cellStyle name="Nadpis 3" xfId="20" xr:uid="{00000000-0005-0000-0000-000013000000}"/>
    <cellStyle name="Nadpis 4" xfId="21" xr:uid="{00000000-0005-0000-0000-000014000000}"/>
    <cellStyle name="Neutral" xfId="22" xr:uid="{00000000-0005-0000-0000-000015000000}"/>
    <cellStyle name="Neutrálna" xfId="23" xr:uid="{00000000-0005-0000-0000-000016000000}"/>
    <cellStyle name="Normal_Bratislava-EDV-104 final1" xfId="24" xr:uid="{00000000-0005-0000-0000-000018000000}"/>
    <cellStyle name="Normal_Bratislava-EDV-104 final1 2" xfId="25" xr:uid="{00000000-0005-0000-0000-000019000000}"/>
    <cellStyle name="Normálna" xfId="0" builtinId="0"/>
    <cellStyle name="Normálna 2" xfId="26" xr:uid="{00000000-0005-0000-0000-00001A000000}"/>
    <cellStyle name="Normálna 3" xfId="27" xr:uid="{00000000-0005-0000-0000-00001B000000}"/>
    <cellStyle name="Note" xfId="28" xr:uid="{00000000-0005-0000-0000-00001C000000}"/>
    <cellStyle name="Output" xfId="29" xr:uid="{00000000-0005-0000-0000-00001D000000}"/>
    <cellStyle name="Poznámka" xfId="30" xr:uid="{00000000-0005-0000-0000-00001E000000}"/>
    <cellStyle name="Prepojená bunka" xfId="31" xr:uid="{00000000-0005-0000-0000-00001F000000}"/>
    <cellStyle name="Vstup" xfId="32" xr:uid="{00000000-0005-0000-0000-000020000000}"/>
    <cellStyle name="Výpočet" xfId="33" xr:uid="{00000000-0005-0000-0000-000021000000}"/>
    <cellStyle name="Výstup" xfId="34" xr:uid="{00000000-0005-0000-0000-000022000000}"/>
    <cellStyle name="Vysvetľujúci text" xfId="35" xr:uid="{00000000-0005-0000-0000-000023000000}"/>
    <cellStyle name="Zlá" xfId="36" xr:uid="{00000000-0005-0000-0000-000024000000}"/>
    <cellStyle name="Zvýraznenie1" xfId="37" xr:uid="{00000000-0005-0000-0000-000025000000}"/>
    <cellStyle name="Zvýraznenie2" xfId="38" xr:uid="{00000000-0005-0000-0000-000026000000}"/>
    <cellStyle name="Zvýraznenie3" xfId="39" xr:uid="{00000000-0005-0000-0000-000027000000}"/>
    <cellStyle name="Zvýraznenie4" xfId="40" xr:uid="{00000000-0005-0000-0000-000028000000}"/>
    <cellStyle name="Zvýraznenie5" xfId="41" xr:uid="{00000000-0005-0000-0000-000029000000}"/>
    <cellStyle name="Zvýraznenie6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2019: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'2019'!$B$95:$B$122</c:f>
              <c:strCache>
                <c:ptCount val="28"/>
                <c:pt idx="0">
                  <c:v>border kólia</c:v>
                </c:pt>
                <c:pt idx="1">
                  <c:v>bez preukazu pôvodu</c:v>
                </c:pt>
                <c:pt idx="2">
                  <c:v>škótsky ovčiak</c:v>
                </c:pt>
                <c:pt idx="3">
                  <c:v>labrador</c:v>
                </c:pt>
                <c:pt idx="4">
                  <c:v>austrálsky ovčiak </c:v>
                </c:pt>
                <c:pt idx="5">
                  <c:v>Hovawart</c:v>
                </c:pt>
                <c:pt idx="6">
                  <c:v>bradáč malý</c:v>
                </c:pt>
                <c:pt idx="7">
                  <c:v>papilon</c:v>
                </c:pt>
                <c:pt idx="8">
                  <c:v>kolia krátkosrstá</c:v>
                </c:pt>
                <c:pt idx="9">
                  <c:v>belgický ovčiak malinois</c:v>
                </c:pt>
                <c:pt idx="10">
                  <c:v>nemecký ovčiak</c:v>
                </c:pt>
                <c:pt idx="11">
                  <c:v>cirneco dell´etna</c:v>
                </c:pt>
                <c:pt idx="12">
                  <c:v>maďarský stavač</c:v>
                </c:pt>
                <c:pt idx="13">
                  <c:v>Malý hladkosrstý pinč</c:v>
                </c:pt>
                <c:pt idx="14">
                  <c:v>dobermann</c:v>
                </c:pt>
                <c:pt idx="15">
                  <c:v>belgický ovčiak tervueren</c:v>
                </c:pt>
                <c:pt idx="16">
                  <c:v>nova scotia duck tolling retr.</c:v>
                </c:pt>
                <c:pt idx="17">
                  <c:v>Briard</c:v>
                </c:pt>
                <c:pt idx="18">
                  <c:v>Mudi</c:v>
                </c:pt>
                <c:pt idx="19">
                  <c:v>Border terrier</c:v>
                </c:pt>
                <c:pt idx="20">
                  <c:v>Stredný bradáč</c:v>
                </c:pt>
                <c:pt idx="21">
                  <c:v>Nemecká doga</c:v>
                </c:pt>
                <c:pt idx="22">
                  <c:v>Aust. dobyt. pes</c:v>
                </c:pt>
                <c:pt idx="23">
                  <c:v>yorkshirsky teriér</c:v>
                </c:pt>
                <c:pt idx="24">
                  <c:v>patterdale terier</c:v>
                </c:pt>
                <c:pt idx="25">
                  <c:v>šeltia</c:v>
                </c:pt>
                <c:pt idx="26">
                  <c:v>pena grande</c:v>
                </c:pt>
                <c:pt idx="27">
                  <c:v>bradáč veľký</c:v>
                </c:pt>
              </c:strCache>
            </c:strRef>
          </c:cat>
          <c:val>
            <c:numRef>
              <c:f>'2019'!$C$95:$C$122</c:f>
              <c:numCache>
                <c:formatCode>General</c:formatCode>
                <c:ptCount val="28"/>
                <c:pt idx="0">
                  <c:v>16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9-42F8-926A-067CB50822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16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2015: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'2015'!$D$73:$D$89</c:f>
              <c:strCache>
                <c:ptCount val="17"/>
                <c:pt idx="0">
                  <c:v>border kólia</c:v>
                </c:pt>
                <c:pt idx="1">
                  <c:v>bez preukazu pôvodu</c:v>
                </c:pt>
                <c:pt idx="2">
                  <c:v>belgický ovčiak malinois</c:v>
                </c:pt>
                <c:pt idx="3">
                  <c:v>austrálsky ovčiak</c:v>
                </c:pt>
                <c:pt idx="4">
                  <c:v>hovawart</c:v>
                </c:pt>
                <c:pt idx="5">
                  <c:v>labrador</c:v>
                </c:pt>
                <c:pt idx="6">
                  <c:v>nemecký ovčiak </c:v>
                </c:pt>
                <c:pt idx="7">
                  <c:v>weimarský stavač</c:v>
                </c:pt>
                <c:pt idx="8">
                  <c:v>belgický ovčiak tervueren</c:v>
                </c:pt>
                <c:pt idx="9">
                  <c:v>sheltie</c:v>
                </c:pt>
                <c:pt idx="10">
                  <c:v>bernský salaš.pes</c:v>
                </c:pt>
                <c:pt idx="11">
                  <c:v>husky</c:v>
                </c:pt>
                <c:pt idx="12">
                  <c:v>entlebušský salaš. pes</c:v>
                </c:pt>
                <c:pt idx="13">
                  <c:v>nova scotia duck tolling retr.</c:v>
                </c:pt>
                <c:pt idx="14">
                  <c:v>austrálska kelpia</c:v>
                </c:pt>
                <c:pt idx="15">
                  <c:v>chodský pes</c:v>
                </c:pt>
                <c:pt idx="16">
                  <c:v>yorkshirský teriér</c:v>
                </c:pt>
              </c:strCache>
            </c:strRef>
          </c:cat>
          <c:val>
            <c:numRef>
              <c:f>'2015'!$E$73:$E$89</c:f>
              <c:numCache>
                <c:formatCode>General</c:formatCode>
                <c:ptCount val="17"/>
                <c:pt idx="0">
                  <c:v>18</c:v>
                </c:pt>
                <c:pt idx="1">
                  <c:v>12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4-49A6-A2B7-5462C67FBF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1">
                <a:solidFill>
                  <a:schemeClr val="tx1"/>
                </a:solidFill>
              </a:rPr>
              <a:t>2015: Počet účastníkov v triedach</a:t>
            </a:r>
          </a:p>
          <a:p>
            <a:pPr>
              <a:defRPr b="1"/>
            </a:pPr>
            <a:endParaRPr lang="sk-SK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61111111111111E-2"/>
          <c:y val="0.23870807815689701"/>
          <c:w val="0.92500000000000004"/>
          <c:h val="0.661773840769903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922-467C-A404-2EE1738980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922-467C-A404-2EE17389808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922-467C-A404-2EE1738980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922-467C-A404-2EE1738980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'2015'!$S$41:$V$41</c:f>
              <c:strCache>
                <c:ptCount val="4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  <c:pt idx="3">
                  <c:v>OB3</c:v>
                </c:pt>
              </c:strCache>
            </c:strRef>
          </c:cat>
          <c:val>
            <c:numRef>
              <c:f>'2015'!$S$42:$V$42</c:f>
              <c:numCache>
                <c:formatCode>General</c:formatCode>
                <c:ptCount val="4"/>
                <c:pt idx="0">
                  <c:v>41</c:v>
                </c:pt>
                <c:pt idx="1">
                  <c:v>30</c:v>
                </c:pt>
                <c:pt idx="2">
                  <c:v>19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22-467C-A404-2EE17389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2014: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'2014'!$R$7:$R$26</c:f>
              <c:strCache>
                <c:ptCount val="20"/>
                <c:pt idx="0">
                  <c:v>border kólia</c:v>
                </c:pt>
                <c:pt idx="1">
                  <c:v>bez preukazu pôvodu</c:v>
                </c:pt>
                <c:pt idx="2">
                  <c:v>nemecký ovčiak </c:v>
                </c:pt>
                <c:pt idx="3">
                  <c:v>austrálsky ovčiak</c:v>
                </c:pt>
                <c:pt idx="4">
                  <c:v>hovawart</c:v>
                </c:pt>
                <c:pt idx="5">
                  <c:v>labrador</c:v>
                </c:pt>
                <c:pt idx="6">
                  <c:v>zlatý retríver</c:v>
                </c:pt>
                <c:pt idx="7">
                  <c:v>kolia</c:v>
                </c:pt>
                <c:pt idx="8">
                  <c:v>bradáč</c:v>
                </c:pt>
                <c:pt idx="9">
                  <c:v>belgický ovčiak tervueren</c:v>
                </c:pt>
                <c:pt idx="10">
                  <c:v>belgický ovčiak malinois</c:v>
                </c:pt>
                <c:pt idx="11">
                  <c:v>briard</c:v>
                </c:pt>
                <c:pt idx="12">
                  <c:v>Airedale teriér</c:v>
                </c:pt>
                <c:pt idx="13">
                  <c:v>českoslov.vlčiak</c:v>
                </c:pt>
                <c:pt idx="14">
                  <c:v>weimarský stavač</c:v>
                </c:pt>
                <c:pt idx="15">
                  <c:v>Beauceron</c:v>
                </c:pt>
                <c:pt idx="16">
                  <c:v>nova scotia duck tolling retr.</c:v>
                </c:pt>
                <c:pt idx="17">
                  <c:v>šeltia</c:v>
                </c:pt>
                <c:pt idx="18">
                  <c:v>austrálska kelpia</c:v>
                </c:pt>
                <c:pt idx="19">
                  <c:v>Paterdalle teriér</c:v>
                </c:pt>
              </c:strCache>
            </c:strRef>
          </c:cat>
          <c:val>
            <c:numRef>
              <c:f>'2014'!$S$7:$S$26</c:f>
              <c:numCache>
                <c:formatCode>General</c:formatCode>
                <c:ptCount val="20"/>
                <c:pt idx="0">
                  <c:v>15</c:v>
                </c:pt>
                <c:pt idx="1">
                  <c:v>12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9-4E9F-A567-84C4A224C5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1">
                <a:solidFill>
                  <a:schemeClr val="tx1"/>
                </a:solidFill>
              </a:rPr>
              <a:t>2014: Počet účastníkov v triedach</a:t>
            </a:r>
          </a:p>
          <a:p>
            <a:pPr>
              <a:defRPr b="1"/>
            </a:pPr>
            <a:endParaRPr lang="sk-SK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61111111111111E-2"/>
          <c:y val="0.23870807815689701"/>
          <c:w val="0.92500000000000004"/>
          <c:h val="0.661773840769903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05-4DB8-ABDF-FDC8F9F99E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05-4DB8-ABDF-FDC8F9F99E7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05-4DB8-ABDF-FDC8F9F99E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705-4DB8-ABDF-FDC8F9F99E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'2014'!$S$54:$V$54</c:f>
              <c:strCache>
                <c:ptCount val="4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  <c:pt idx="3">
                  <c:v>OB3</c:v>
                </c:pt>
              </c:strCache>
            </c:strRef>
          </c:cat>
          <c:val>
            <c:numRef>
              <c:f>'2014'!$S$55:$V$55</c:f>
              <c:numCache>
                <c:formatCode>General</c:formatCode>
                <c:ptCount val="4"/>
                <c:pt idx="0">
                  <c:v>34</c:v>
                </c:pt>
                <c:pt idx="1">
                  <c:v>30</c:v>
                </c:pt>
                <c:pt idx="2">
                  <c:v>20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05-4DB8-ABDF-FDC8F9F99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2013: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'2013'!$C$56:$C$72</c:f>
              <c:strCache>
                <c:ptCount val="17"/>
                <c:pt idx="0">
                  <c:v>border kólia</c:v>
                </c:pt>
                <c:pt idx="1">
                  <c:v>bez preukazu pôvodu</c:v>
                </c:pt>
                <c:pt idx="2">
                  <c:v>Hovawart</c:v>
                </c:pt>
                <c:pt idx="3">
                  <c:v>belgický ovčiak malinois</c:v>
                </c:pt>
                <c:pt idx="4">
                  <c:v>austrálsky ovčiak </c:v>
                </c:pt>
                <c:pt idx="5">
                  <c:v>nemecký ovčiak </c:v>
                </c:pt>
                <c:pt idx="6">
                  <c:v>belgický ovčiak tervueren</c:v>
                </c:pt>
                <c:pt idx="7">
                  <c:v>holandský ovčiak </c:v>
                </c:pt>
                <c:pt idx="8">
                  <c:v>zlatý retríver</c:v>
                </c:pt>
                <c:pt idx="9">
                  <c:v>pudel</c:v>
                </c:pt>
                <c:pt idx="10">
                  <c:v>labrador</c:v>
                </c:pt>
                <c:pt idx="11">
                  <c:v>nova scotia duck tolling retr.</c:v>
                </c:pt>
                <c:pt idx="12">
                  <c:v>paterdalle teriér</c:v>
                </c:pt>
                <c:pt idx="13">
                  <c:v>Parson Russell Terrier </c:v>
                </c:pt>
                <c:pt idx="14">
                  <c:v>švajčiarsky ovčiak</c:v>
                </c:pt>
                <c:pt idx="15">
                  <c:v>bradáč</c:v>
                </c:pt>
                <c:pt idx="16">
                  <c:v>weimarský stavač</c:v>
                </c:pt>
              </c:strCache>
            </c:strRef>
          </c:cat>
          <c:val>
            <c:numRef>
              <c:f>'2013'!$D$56:$D$72</c:f>
              <c:numCache>
                <c:formatCode>General</c:formatCode>
                <c:ptCount val="17"/>
                <c:pt idx="0">
                  <c:v>11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3-4DE1-8925-5FE4883F09F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11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1">
                <a:solidFill>
                  <a:schemeClr val="tx1"/>
                </a:solidFill>
              </a:rPr>
              <a:t>2013: Počet účastníkov v triedach</a:t>
            </a:r>
          </a:p>
          <a:p>
            <a:pPr>
              <a:defRPr b="1"/>
            </a:pPr>
            <a:endParaRPr lang="sk-SK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61111111111111E-2"/>
          <c:y val="0.23870807815689701"/>
          <c:w val="0.92500000000000004"/>
          <c:h val="0.661773840769903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474-4AD7-B3D5-3796E15068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474-4AD7-B3D5-3796E150689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474-4AD7-B3D5-3796E15068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474-4AD7-B3D5-3796E15068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'2013'!$P$5:$S$5</c:f>
              <c:strCache>
                <c:ptCount val="4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  <c:pt idx="3">
                  <c:v>OB3</c:v>
                </c:pt>
              </c:strCache>
            </c:strRef>
          </c:cat>
          <c:val>
            <c:numRef>
              <c:f>'2013'!$P$6:$S$6</c:f>
              <c:numCache>
                <c:formatCode>General</c:formatCode>
                <c:ptCount val="4"/>
                <c:pt idx="0">
                  <c:v>39</c:v>
                </c:pt>
                <c:pt idx="1">
                  <c:v>21</c:v>
                </c:pt>
                <c:pt idx="2">
                  <c:v>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74-4AD7-B3D5-3796E1506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1">
                <a:solidFill>
                  <a:schemeClr val="tx1"/>
                </a:solidFill>
              </a:rPr>
              <a:t>2012: Počet účastníkov v triedach</a:t>
            </a:r>
          </a:p>
          <a:p>
            <a:pPr>
              <a:defRPr b="1"/>
            </a:pPr>
            <a:endParaRPr lang="sk-SK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61111111111111E-2"/>
          <c:y val="0.23870807815689701"/>
          <c:w val="0.92500000000000004"/>
          <c:h val="0.661773840769903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FF6-4799-84F2-4313C62404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FF6-4799-84F2-4313C624042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FF6-4799-84F2-4313C62404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FF6-4799-84F2-4313C624042C}"/>
              </c:ext>
            </c:extLst>
          </c:dPt>
          <c:dLbls>
            <c:dLbl>
              <c:idx val="3"/>
              <c:layout>
                <c:manualLayout>
                  <c:x val="5.1355935561510913E-2"/>
                  <c:y val="1.01473705401407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6-4799-84F2-4313C6240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'2012'!$AB$5:$AE$5</c:f>
              <c:strCache>
                <c:ptCount val="4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  <c:pt idx="3">
                  <c:v>OB3</c:v>
                </c:pt>
              </c:strCache>
            </c:strRef>
          </c:cat>
          <c:val>
            <c:numRef>
              <c:f>'2012'!$AB$6:$AE$6</c:f>
              <c:numCache>
                <c:formatCode>General</c:formatCode>
                <c:ptCount val="4"/>
                <c:pt idx="0">
                  <c:v>26</c:v>
                </c:pt>
                <c:pt idx="1">
                  <c:v>37</c:v>
                </c:pt>
                <c:pt idx="2">
                  <c:v>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F6-4799-84F2-4313C6240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2012: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'2012'!$H$61:$H$76</c:f>
              <c:strCache>
                <c:ptCount val="16"/>
                <c:pt idx="0">
                  <c:v>border kólia</c:v>
                </c:pt>
                <c:pt idx="1">
                  <c:v>bradáč</c:v>
                </c:pt>
                <c:pt idx="2">
                  <c:v>nemecký ovčiak</c:v>
                </c:pt>
                <c:pt idx="3">
                  <c:v>bez preukazu pôvodu</c:v>
                </c:pt>
                <c:pt idx="4">
                  <c:v>austrálsky ovčiak </c:v>
                </c:pt>
                <c:pt idx="5">
                  <c:v>zlatý retríver</c:v>
                </c:pt>
                <c:pt idx="6">
                  <c:v>belgický ovčiak tervueren</c:v>
                </c:pt>
                <c:pt idx="7">
                  <c:v>belgický ovčiak malinois</c:v>
                </c:pt>
                <c:pt idx="8">
                  <c:v>cane corso</c:v>
                </c:pt>
                <c:pt idx="9">
                  <c:v>kokršpaniel</c:v>
                </c:pt>
                <c:pt idx="10">
                  <c:v>labrador</c:v>
                </c:pt>
                <c:pt idx="11">
                  <c:v>patterdale teriér</c:v>
                </c:pt>
                <c:pt idx="12">
                  <c:v>hovawart</c:v>
                </c:pt>
                <c:pt idx="13">
                  <c:v>sheltia</c:v>
                </c:pt>
                <c:pt idx="14">
                  <c:v>rottweiler</c:v>
                </c:pt>
                <c:pt idx="15">
                  <c:v>parson terier</c:v>
                </c:pt>
              </c:strCache>
            </c:strRef>
          </c:cat>
          <c:val>
            <c:numRef>
              <c:f>'2012'!$I$61:$I$76</c:f>
              <c:numCache>
                <c:formatCode>General</c:formatCode>
                <c:ptCount val="16"/>
                <c:pt idx="0">
                  <c:v>14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E-4306-A734-334B5798E2F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2011: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'2011'!$E$45:$E$57</c:f>
              <c:strCache>
                <c:ptCount val="13"/>
                <c:pt idx="0">
                  <c:v>bez preukazu pôvodu</c:v>
                </c:pt>
                <c:pt idx="1">
                  <c:v>border kólia</c:v>
                </c:pt>
                <c:pt idx="2">
                  <c:v>bradáč</c:v>
                </c:pt>
                <c:pt idx="3">
                  <c:v>labrador</c:v>
                </c:pt>
                <c:pt idx="4">
                  <c:v>nemecký ovčiak</c:v>
                </c:pt>
                <c:pt idx="5">
                  <c:v>austrálsky ovčiak </c:v>
                </c:pt>
                <c:pt idx="6">
                  <c:v>belgický ovčiak malinois</c:v>
                </c:pt>
                <c:pt idx="7">
                  <c:v>zlatý retríver</c:v>
                </c:pt>
                <c:pt idx="8">
                  <c:v>cane corso</c:v>
                </c:pt>
                <c:pt idx="9">
                  <c:v>kokršpaniel</c:v>
                </c:pt>
                <c:pt idx="10">
                  <c:v>maďarská vyžla</c:v>
                </c:pt>
                <c:pt idx="11">
                  <c:v>rotwailer</c:v>
                </c:pt>
                <c:pt idx="12">
                  <c:v>patterdale teriér</c:v>
                </c:pt>
              </c:strCache>
            </c:strRef>
          </c:cat>
          <c:val>
            <c:numRef>
              <c:f>'2011'!$F$45:$F$57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3-497D-8D1B-412A47D9C0D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1">
                <a:solidFill>
                  <a:schemeClr val="tx1"/>
                </a:solidFill>
              </a:rPr>
              <a:t>2011: Počet účastníkov v triedach</a:t>
            </a:r>
          </a:p>
          <a:p>
            <a:pPr>
              <a:defRPr b="1"/>
            </a:pPr>
            <a:endParaRPr lang="sk-SK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61111111111111E-2"/>
          <c:y val="0.23870807815689701"/>
          <c:w val="0.92500000000000004"/>
          <c:h val="0.661773840769903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29E-4DD9-AC2C-6D88029A07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29E-4DD9-AC2C-6D88029A078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29E-4DD9-AC2C-6D88029A07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29E-4DD9-AC2C-6D88029A07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'2011'!$T$4:$W$4</c:f>
              <c:strCache>
                <c:ptCount val="4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  <c:pt idx="3">
                  <c:v>OB3</c:v>
                </c:pt>
              </c:strCache>
            </c:strRef>
          </c:cat>
          <c:val>
            <c:numRef>
              <c:f>'2011'!$T$5:$W$5</c:f>
              <c:numCache>
                <c:formatCode>General</c:formatCode>
                <c:ptCount val="4"/>
                <c:pt idx="0">
                  <c:v>17</c:v>
                </c:pt>
                <c:pt idx="1">
                  <c:v>19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9E-4DD9-AC2C-6D88029A0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1">
                <a:solidFill>
                  <a:schemeClr val="tx1"/>
                </a:solidFill>
              </a:rPr>
              <a:t>2019: Počet účastníkov v triedach</a:t>
            </a:r>
          </a:p>
          <a:p>
            <a:pPr>
              <a:defRPr b="1"/>
            </a:pPr>
            <a:endParaRPr lang="sk-SK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61111111111111E-2"/>
          <c:y val="0.23870807815689701"/>
          <c:w val="0.92500000000000004"/>
          <c:h val="0.661773840769903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B92-4AEE-9EB9-C415456723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B92-4AEE-9EB9-C4154567236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B92-4AEE-9EB9-C415456723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B92-4AEE-9EB9-C415456723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'2019'!$AE$88:$AH$88</c:f>
              <c:strCache>
                <c:ptCount val="4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  <c:pt idx="3">
                  <c:v>OB3</c:v>
                </c:pt>
              </c:strCache>
            </c:strRef>
          </c:cat>
          <c:val>
            <c:numRef>
              <c:f>'2019'!$AE$89:$AH$89</c:f>
              <c:numCache>
                <c:formatCode>General</c:formatCode>
                <c:ptCount val="4"/>
                <c:pt idx="0">
                  <c:v>42</c:v>
                </c:pt>
                <c:pt idx="1">
                  <c:v>49</c:v>
                </c:pt>
                <c:pt idx="2">
                  <c:v>16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2-4AEE-9EB9-C41545672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2010: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'2010'!$E$41:$E$55</c:f>
              <c:strCache>
                <c:ptCount val="15"/>
                <c:pt idx="0">
                  <c:v>bez preukazu pôvodu</c:v>
                </c:pt>
                <c:pt idx="1">
                  <c:v>labrador</c:v>
                </c:pt>
                <c:pt idx="2">
                  <c:v>nemecký ovčiak</c:v>
                </c:pt>
                <c:pt idx="3">
                  <c:v>austrálsky ovčiak </c:v>
                </c:pt>
                <c:pt idx="4">
                  <c:v>belgický ovčiak malinois</c:v>
                </c:pt>
                <c:pt idx="5">
                  <c:v>border kolia</c:v>
                </c:pt>
                <c:pt idx="6">
                  <c:v>cane corso</c:v>
                </c:pt>
                <c:pt idx="7">
                  <c:v>airedale teriér</c:v>
                </c:pt>
                <c:pt idx="8">
                  <c:v>bradáč</c:v>
                </c:pt>
                <c:pt idx="9">
                  <c:v>kokršpaniel</c:v>
                </c:pt>
                <c:pt idx="10">
                  <c:v>zlatý retríver</c:v>
                </c:pt>
                <c:pt idx="11">
                  <c:v>kólia</c:v>
                </c:pt>
                <c:pt idx="12">
                  <c:v>maďarská vyžla</c:v>
                </c:pt>
                <c:pt idx="13">
                  <c:v>sheltia</c:v>
                </c:pt>
                <c:pt idx="14">
                  <c:v>patterdale teriér</c:v>
                </c:pt>
              </c:strCache>
            </c:strRef>
          </c:cat>
          <c:val>
            <c:numRef>
              <c:f>'2010'!$F$41:$F$55</c:f>
              <c:numCache>
                <c:formatCode>General</c:formatCode>
                <c:ptCount val="1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C-48ED-B3C6-B145796B0B4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2010: Počet účastníkov v triedach </a:t>
            </a:r>
          </a:p>
          <a:p>
            <a:pPr>
              <a:defRPr b="1"/>
            </a:pPr>
            <a:endParaRPr lang="sk-SK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61111111111111E-2"/>
          <c:y val="0.23870807815689701"/>
          <c:w val="0.92500000000000004"/>
          <c:h val="0.66177384076990375"/>
        </c:manualLayout>
      </c:layout>
      <c:pie3DChart>
        <c:varyColors val="1"/>
        <c:ser>
          <c:idx val="0"/>
          <c:order val="0"/>
          <c:explosion val="2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55A-41C4-81D5-3B7ACAEEAC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55A-41C4-81D5-3B7ACAEEAC28}"/>
              </c:ext>
            </c:extLst>
          </c:dPt>
          <c:dPt>
            <c:idx val="2"/>
            <c:bubble3D val="0"/>
            <c:explosion val="53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55A-41C4-81D5-3B7ACAEEAC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55A-41C4-81D5-3B7ACAEEAC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'2010'!$S$5:$V$5</c:f>
              <c:strCache>
                <c:ptCount val="4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  <c:pt idx="3">
                  <c:v>OB3</c:v>
                </c:pt>
              </c:strCache>
            </c:strRef>
          </c:cat>
          <c:val>
            <c:numRef>
              <c:f>'2010'!$S$6:$V$6</c:f>
              <c:numCache>
                <c:formatCode>General</c:formatCode>
                <c:ptCount val="4"/>
                <c:pt idx="0">
                  <c:v>16</c:v>
                </c:pt>
                <c:pt idx="1">
                  <c:v>11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5A-41C4-81D5-3B7ACAEEA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600" b="1">
                <a:solidFill>
                  <a:sysClr val="windowText" lastClr="000000"/>
                </a:solidFill>
              </a:rPr>
              <a:t>2009: </a:t>
            </a:r>
            <a:r>
              <a:rPr lang="sk-SK" sz="1600" b="1" i="0" u="none" strike="noStrike" baseline="0">
                <a:solidFill>
                  <a:sysClr val="windowText" lastClr="000000"/>
                </a:solidFill>
                <a:effectLst/>
              </a:rPr>
              <a:t>Počet účastníkov v triedach</a:t>
            </a:r>
            <a:r>
              <a:rPr lang="sk-SK" sz="1400" b="1" i="0" u="none" strike="noStrike" baseline="0">
                <a:solidFill>
                  <a:sysClr val="windowText" lastClr="000000"/>
                </a:solidFill>
                <a:effectLst/>
              </a:rPr>
              <a:t> </a:t>
            </a:r>
            <a:endParaRPr lang="sk-SK" sz="1800" b="1">
              <a:solidFill>
                <a:sysClr val="windowText" lastClr="000000"/>
              </a:solidFill>
            </a:endParaRPr>
          </a:p>
          <a:p>
            <a:pPr>
              <a:defRPr b="1"/>
            </a:pPr>
            <a:endParaRPr lang="sk-SK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61111111111111E-2"/>
          <c:y val="0.23870807815689701"/>
          <c:w val="0.92500000000000004"/>
          <c:h val="0.66177384076990375"/>
        </c:manualLayout>
      </c:layout>
      <c:pie3DChart>
        <c:varyColors val="1"/>
        <c:ser>
          <c:idx val="0"/>
          <c:order val="0"/>
          <c:explosion val="23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4E7-4AD0-A8B0-1ADCE6E7B0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4E7-4AD0-A8B0-1ADCE6E7B0D7}"/>
              </c:ext>
            </c:extLst>
          </c:dPt>
          <c:dPt>
            <c:idx val="2"/>
            <c:bubble3D val="0"/>
            <c:explosion val="53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4E7-4AD0-A8B0-1ADCE6E7B0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AD4-49D4-A1C6-95A4639299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'2009'!$G$34:$L$34</c:f>
              <c:strCache>
                <c:ptCount val="4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  <c:pt idx="3">
                  <c:v>OB3</c:v>
                </c:pt>
              </c:strCache>
            </c:strRef>
          </c:cat>
          <c:val>
            <c:numRef>
              <c:f>'2009'!$G$35:$L$35</c:f>
              <c:numCache>
                <c:formatCode>General</c:formatCode>
                <c:ptCount val="4"/>
                <c:pt idx="0">
                  <c:v>6</c:v>
                </c:pt>
                <c:pt idx="1">
                  <c:v>8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E7-4AD0-A8B0-1ADCE6E7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2009: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'2009'!$M$8:$M$17</c:f>
              <c:strCache>
                <c:ptCount val="10"/>
                <c:pt idx="0">
                  <c:v>bez preukazu pôvodu</c:v>
                </c:pt>
                <c:pt idx="1">
                  <c:v>bradáč</c:v>
                </c:pt>
                <c:pt idx="2">
                  <c:v>nemecký ovčiak</c:v>
                </c:pt>
                <c:pt idx="3">
                  <c:v>Belgický ovčiak malinois</c:v>
                </c:pt>
                <c:pt idx="4">
                  <c:v>sheltia</c:v>
                </c:pt>
                <c:pt idx="5">
                  <c:v>foxteriér</c:v>
                </c:pt>
                <c:pt idx="6">
                  <c:v>austrálsky ovčiak</c:v>
                </c:pt>
                <c:pt idx="7">
                  <c:v>Belgický ovčiak tervueren</c:v>
                </c:pt>
                <c:pt idx="8">
                  <c:v>holandský ovčiak</c:v>
                </c:pt>
                <c:pt idx="9">
                  <c:v>labrador</c:v>
                </c:pt>
              </c:strCache>
            </c:strRef>
          </c:cat>
          <c:val>
            <c:numRef>
              <c:f>'2009'!$N$8:$N$17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F-47E4-94F8-83F46560934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k-SK" sz="1800" b="1">
                <a:solidFill>
                  <a:schemeClr val="tx1"/>
                </a:solidFill>
              </a:rPr>
              <a:t>2008: </a:t>
            </a:r>
            <a:r>
              <a:rPr lang="sk-SK" sz="1800" b="1" i="0" baseline="0">
                <a:effectLst/>
              </a:rPr>
              <a:t>Počet účastníkov v triedach </a:t>
            </a:r>
            <a:endParaRPr lang="sk-SK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>
                <a:solidFill>
                  <a:sysClr val="windowText" lastClr="000000"/>
                </a:solidFill>
              </a:defRPr>
            </a:pPr>
            <a:endParaRPr lang="sk-SK" sz="1800" b="1">
              <a:solidFill>
                <a:schemeClr val="tx1"/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>
                <a:solidFill>
                  <a:sysClr val="windowText" lastClr="000000"/>
                </a:solidFill>
              </a:defRPr>
            </a:pPr>
            <a:endParaRPr lang="sk-SK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F2F-40B4-88BF-348F6165A0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F2F-40B4-88BF-348F6165A0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F2F-40B4-88BF-348F6165A0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'2008'!$L$7:$N$7</c:f>
              <c:strCache>
                <c:ptCount val="3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</c:strCache>
            </c:strRef>
          </c:cat>
          <c:val>
            <c:numRef>
              <c:f>'2008'!$L$8:$N$8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8-4202-8C30-DDAB29B65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2008: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'2008'!$H$20:$H$24</c:f>
              <c:strCache>
                <c:ptCount val="5"/>
                <c:pt idx="0">
                  <c:v>bez preukazu pôvodu</c:v>
                </c:pt>
                <c:pt idx="1">
                  <c:v>belgický ovčiak malinois</c:v>
                </c:pt>
                <c:pt idx="2">
                  <c:v>Nemecký ovčiak</c:v>
                </c:pt>
                <c:pt idx="3">
                  <c:v>Parson teriér</c:v>
                </c:pt>
                <c:pt idx="4">
                  <c:v>Weimarský stavač</c:v>
                </c:pt>
              </c:strCache>
            </c:strRef>
          </c:cat>
          <c:val>
            <c:numRef>
              <c:f>'2008'!$I$20:$I$24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E-422F-A1D6-25E6869858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2018: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'2018'!$B$120:$B$144</c:f>
              <c:strCache>
                <c:ptCount val="25"/>
                <c:pt idx="0">
                  <c:v>bez preukazu pôvodu</c:v>
                </c:pt>
                <c:pt idx="1">
                  <c:v>border kólia</c:v>
                </c:pt>
                <c:pt idx="2">
                  <c:v>belgický ovčiak - Malinois</c:v>
                </c:pt>
                <c:pt idx="3">
                  <c:v>austrálsky ovčiak</c:v>
                </c:pt>
                <c:pt idx="4">
                  <c:v>nemecký ovčiak</c:v>
                </c:pt>
                <c:pt idx="5">
                  <c:v>bradáč malý</c:v>
                </c:pt>
                <c:pt idx="6">
                  <c:v>malý hladkosr.pinč</c:v>
                </c:pt>
                <c:pt idx="7">
                  <c:v>Norfolk Terier</c:v>
                </c:pt>
                <c:pt idx="8">
                  <c:v>belgiský ovčiak  Tervueren</c:v>
                </c:pt>
                <c:pt idx="9">
                  <c:v>Labrador</c:v>
                </c:pt>
                <c:pt idx="10">
                  <c:v>Hovawart</c:v>
                </c:pt>
                <c:pt idx="11">
                  <c:v>Škótsky dlhosrs.ovčiak</c:v>
                </c:pt>
                <c:pt idx="12">
                  <c:v>Flat coated retriver</c:v>
                </c:pt>
                <c:pt idx="13">
                  <c:v>maďarská vyžla</c:v>
                </c:pt>
                <c:pt idx="14">
                  <c:v>kokeršpaniel</c:v>
                </c:pt>
                <c:pt idx="15">
                  <c:v>Cirneco dell'Etna</c:v>
                </c:pt>
                <c:pt idx="16">
                  <c:v>West Highland Terier </c:v>
                </c:pt>
                <c:pt idx="17">
                  <c:v>Beauceron</c:v>
                </c:pt>
                <c:pt idx="18">
                  <c:v>Briard</c:v>
                </c:pt>
                <c:pt idx="19">
                  <c:v>papillon</c:v>
                </c:pt>
                <c:pt idx="20">
                  <c:v>nova scotia duck tolling retr.</c:v>
                </c:pt>
                <c:pt idx="21">
                  <c:v>americký staff. terrier</c:v>
                </c:pt>
                <c:pt idx="22">
                  <c:v>patterdale terier</c:v>
                </c:pt>
                <c:pt idx="23">
                  <c:v>kolia krátkosrstá</c:v>
                </c:pt>
                <c:pt idx="24">
                  <c:v>Bernský durič</c:v>
                </c:pt>
              </c:strCache>
            </c:strRef>
          </c:cat>
          <c:val>
            <c:numRef>
              <c:f>'2018'!$C$120:$C$144</c:f>
              <c:numCache>
                <c:formatCode>General</c:formatCode>
                <c:ptCount val="25"/>
                <c:pt idx="0">
                  <c:v>33</c:v>
                </c:pt>
                <c:pt idx="1">
                  <c:v>20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8-4AC4-AE2B-C160D08ACCB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33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2018: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'2018'!$B$120:$B$144</c:f>
              <c:strCache>
                <c:ptCount val="25"/>
                <c:pt idx="0">
                  <c:v>bez preukazu pôvodu</c:v>
                </c:pt>
                <c:pt idx="1">
                  <c:v>border kólia</c:v>
                </c:pt>
                <c:pt idx="2">
                  <c:v>belgický ovčiak - Malinois</c:v>
                </c:pt>
                <c:pt idx="3">
                  <c:v>austrálsky ovčiak</c:v>
                </c:pt>
                <c:pt idx="4">
                  <c:v>nemecký ovčiak</c:v>
                </c:pt>
                <c:pt idx="5">
                  <c:v>bradáč malý</c:v>
                </c:pt>
                <c:pt idx="6">
                  <c:v>malý hladkosr.pinč</c:v>
                </c:pt>
                <c:pt idx="7">
                  <c:v>Norfolk Terier</c:v>
                </c:pt>
                <c:pt idx="8">
                  <c:v>belgiský ovčiak  Tervueren</c:v>
                </c:pt>
                <c:pt idx="9">
                  <c:v>Labrador</c:v>
                </c:pt>
                <c:pt idx="10">
                  <c:v>Hovawart</c:v>
                </c:pt>
                <c:pt idx="11">
                  <c:v>Škótsky dlhosrs.ovčiak</c:v>
                </c:pt>
                <c:pt idx="12">
                  <c:v>Flat coated retriver</c:v>
                </c:pt>
                <c:pt idx="13">
                  <c:v>maďarská vyžla</c:v>
                </c:pt>
                <c:pt idx="14">
                  <c:v>kokeršpaniel</c:v>
                </c:pt>
                <c:pt idx="15">
                  <c:v>Cirneco dell'Etna</c:v>
                </c:pt>
                <c:pt idx="16">
                  <c:v>West Highland Terier </c:v>
                </c:pt>
                <c:pt idx="17">
                  <c:v>Beauceron</c:v>
                </c:pt>
                <c:pt idx="18">
                  <c:v>Briard</c:v>
                </c:pt>
                <c:pt idx="19">
                  <c:v>papillon</c:v>
                </c:pt>
                <c:pt idx="20">
                  <c:v>nova scotia duck tolling retr.</c:v>
                </c:pt>
                <c:pt idx="21">
                  <c:v>americký staff. terrier</c:v>
                </c:pt>
                <c:pt idx="22">
                  <c:v>patterdale terier</c:v>
                </c:pt>
                <c:pt idx="23">
                  <c:v>kolia krátkosrstá</c:v>
                </c:pt>
                <c:pt idx="24">
                  <c:v>Bernský durič</c:v>
                </c:pt>
              </c:strCache>
            </c:strRef>
          </c:cat>
          <c:val>
            <c:numRef>
              <c:f>'2018'!$C$120:$C$144</c:f>
              <c:numCache>
                <c:formatCode>General</c:formatCode>
                <c:ptCount val="25"/>
                <c:pt idx="0">
                  <c:v>33</c:v>
                </c:pt>
                <c:pt idx="1">
                  <c:v>20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3-425D-890F-1726CFC6C62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33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1">
                <a:solidFill>
                  <a:schemeClr val="tx1"/>
                </a:solidFill>
              </a:rPr>
              <a:t>2018: Počet účastníkov v triedach</a:t>
            </a:r>
          </a:p>
          <a:p>
            <a:pPr>
              <a:defRPr b="1"/>
            </a:pPr>
            <a:endParaRPr lang="sk-SK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61111111111111E-2"/>
          <c:y val="0.23870807815689701"/>
          <c:w val="0.92500000000000004"/>
          <c:h val="0.661773840769903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733-4DD9-B921-95624C37B6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733-4DD9-B921-95624C37B68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733-4DD9-B921-95624C37B6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733-4DD9-B921-95624C37B6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'2018'!$N$115:$Q$115</c:f>
              <c:strCache>
                <c:ptCount val="4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  <c:pt idx="3">
                  <c:v>OB3</c:v>
                </c:pt>
              </c:strCache>
            </c:strRef>
          </c:cat>
          <c:val>
            <c:numRef>
              <c:f>'2018'!$N$116:$Q$116</c:f>
              <c:numCache>
                <c:formatCode>General</c:formatCode>
                <c:ptCount val="4"/>
                <c:pt idx="0">
                  <c:v>57</c:v>
                </c:pt>
                <c:pt idx="1">
                  <c:v>92</c:v>
                </c:pt>
                <c:pt idx="2">
                  <c:v>26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33-4DD9-B921-95624C37B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2017: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'2017'!$B$117:$B$145</c:f>
              <c:strCache>
                <c:ptCount val="29"/>
                <c:pt idx="0">
                  <c:v>bez preukazu pôvodu</c:v>
                </c:pt>
                <c:pt idx="1">
                  <c:v>border kólia</c:v>
                </c:pt>
                <c:pt idx="2">
                  <c:v>austrálsky ovčiak </c:v>
                </c:pt>
                <c:pt idx="3">
                  <c:v>nemecký ovčiak </c:v>
                </c:pt>
                <c:pt idx="4">
                  <c:v>bradáč</c:v>
                </c:pt>
                <c:pt idx="5">
                  <c:v>belgický ovčiak malinois</c:v>
                </c:pt>
                <c:pt idx="6">
                  <c:v>belgický ovčiak tervueren</c:v>
                </c:pt>
                <c:pt idx="7">
                  <c:v>americký staff.teriér</c:v>
                </c:pt>
                <c:pt idx="8">
                  <c:v>kokeršpaniel</c:v>
                </c:pt>
                <c:pt idx="9">
                  <c:v>papilon</c:v>
                </c:pt>
                <c:pt idx="10">
                  <c:v>holandský ovčiak</c:v>
                </c:pt>
                <c:pt idx="11">
                  <c:v>austrálska kelpia</c:v>
                </c:pt>
                <c:pt idx="12">
                  <c:v>beauceron</c:v>
                </c:pt>
                <c:pt idx="13">
                  <c:v>belgický ovčiak groenendael</c:v>
                </c:pt>
                <c:pt idx="14">
                  <c:v>bernský durič</c:v>
                </c:pt>
                <c:pt idx="15">
                  <c:v>doberman</c:v>
                </c:pt>
                <c:pt idx="16">
                  <c:v>entlebušský salašnícky pes</c:v>
                </c:pt>
                <c:pt idx="17">
                  <c:v>hovawart</c:v>
                </c:pt>
                <c:pt idx="18">
                  <c:v>chodský pes</c:v>
                </c:pt>
                <c:pt idx="19">
                  <c:v>labrador</c:v>
                </c:pt>
                <c:pt idx="20">
                  <c:v>maďardská vyžla</c:v>
                </c:pt>
                <c:pt idx="21">
                  <c:v>malý hladkosrstý pinč</c:v>
                </c:pt>
                <c:pt idx="22">
                  <c:v>malý munst.stavač</c:v>
                </c:pt>
                <c:pt idx="23">
                  <c:v>peruánsky naháč</c:v>
                </c:pt>
                <c:pt idx="24">
                  <c:v>patterdale teriér</c:v>
                </c:pt>
                <c:pt idx="25">
                  <c:v>sheltie</c:v>
                </c:pt>
                <c:pt idx="26">
                  <c:v>west.hight white terier</c:v>
                </c:pt>
                <c:pt idx="27">
                  <c:v>stafford bullterier</c:v>
                </c:pt>
                <c:pt idx="28">
                  <c:v>yorkshirský teriér</c:v>
                </c:pt>
              </c:strCache>
            </c:strRef>
          </c:cat>
          <c:val>
            <c:numRef>
              <c:f>'2017'!$C$117:$C$145</c:f>
              <c:numCache>
                <c:formatCode>General</c:formatCode>
                <c:ptCount val="29"/>
                <c:pt idx="0">
                  <c:v>23</c:v>
                </c:pt>
                <c:pt idx="1">
                  <c:v>20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5B-499D-B805-A8D5F7092F2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23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1">
                <a:solidFill>
                  <a:schemeClr val="tx1"/>
                </a:solidFill>
              </a:rPr>
              <a:t>2017: Počet účastníkov v triedach</a:t>
            </a:r>
          </a:p>
          <a:p>
            <a:pPr>
              <a:defRPr b="1"/>
            </a:pPr>
            <a:endParaRPr lang="sk-SK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61111111111111E-2"/>
          <c:y val="0.23870807815689701"/>
          <c:w val="0.92500000000000004"/>
          <c:h val="0.661773840769903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059-4E80-B4C8-D443FEE4A4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059-4E80-B4C8-D443FEE4A4C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059-4E80-B4C8-D443FEE4A4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059-4E80-B4C8-D443FEE4A4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'2017'!$AG$112:$AJ$112</c:f>
              <c:strCache>
                <c:ptCount val="4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  <c:pt idx="3">
                  <c:v>OB3</c:v>
                </c:pt>
              </c:strCache>
            </c:strRef>
          </c:cat>
          <c:val>
            <c:numRef>
              <c:f>'2017'!$AG$113:$AJ$113</c:f>
              <c:numCache>
                <c:formatCode>General</c:formatCode>
                <c:ptCount val="4"/>
                <c:pt idx="0">
                  <c:v>48</c:v>
                </c:pt>
                <c:pt idx="1">
                  <c:v>58</c:v>
                </c:pt>
                <c:pt idx="2">
                  <c:v>15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59-4E80-B4C8-D443FEE4A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>
                <a:solidFill>
                  <a:schemeClr val="tx1"/>
                </a:solidFill>
              </a:rPr>
              <a:t>2016: Zasúpenie plemien na skúškach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'2016'!$C$79:$C$100</c:f>
              <c:strCache>
                <c:ptCount val="22"/>
                <c:pt idx="0">
                  <c:v>border kólia</c:v>
                </c:pt>
                <c:pt idx="1">
                  <c:v>bez preukazu pôvodu</c:v>
                </c:pt>
                <c:pt idx="2">
                  <c:v>nemecký ovčiak </c:v>
                </c:pt>
                <c:pt idx="3">
                  <c:v>hovawart</c:v>
                </c:pt>
                <c:pt idx="4">
                  <c:v>austrálsky ovčiak </c:v>
                </c:pt>
                <c:pt idx="5">
                  <c:v>belgický ovčiak tervueren</c:v>
                </c:pt>
                <c:pt idx="6">
                  <c:v>belgický ovčiak malinois</c:v>
                </c:pt>
                <c:pt idx="7">
                  <c:v>beauceron</c:v>
                </c:pt>
                <c:pt idx="8">
                  <c:v>beagle</c:v>
                </c:pt>
                <c:pt idx="9">
                  <c:v>americký staff.teriér</c:v>
                </c:pt>
                <c:pt idx="10">
                  <c:v>austrálska kelpia</c:v>
                </c:pt>
                <c:pt idx="11">
                  <c:v>bernský salaš.pes</c:v>
                </c:pt>
                <c:pt idx="12">
                  <c:v>entlebušský salašnícky pes</c:v>
                </c:pt>
                <c:pt idx="13">
                  <c:v>chodský pes </c:v>
                </c:pt>
                <c:pt idx="14">
                  <c:v>labrador</c:v>
                </c:pt>
                <c:pt idx="15">
                  <c:v>maltézsky pinč</c:v>
                </c:pt>
                <c:pt idx="16">
                  <c:v>nova scotia duck tolling retr.</c:v>
                </c:pt>
                <c:pt idx="17">
                  <c:v>papilon</c:v>
                </c:pt>
                <c:pt idx="18">
                  <c:v>rottweiler</c:v>
                </c:pt>
                <c:pt idx="19">
                  <c:v>pudel</c:v>
                </c:pt>
                <c:pt idx="20">
                  <c:v>sheltie</c:v>
                </c:pt>
                <c:pt idx="21">
                  <c:v>weimarský stavač</c:v>
                </c:pt>
              </c:strCache>
            </c:strRef>
          </c:cat>
          <c:val>
            <c:numRef>
              <c:f>'2016'!$D$79:$D$100</c:f>
              <c:numCache>
                <c:formatCode>General</c:formatCode>
                <c:ptCount val="22"/>
                <c:pt idx="0">
                  <c:v>20</c:v>
                </c:pt>
                <c:pt idx="1">
                  <c:v>15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5-4F8C-BB5C-ACC9A1E1A09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74076208"/>
        <c:axId val="474013888"/>
      </c:barChart>
      <c:valAx>
        <c:axId val="47401388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76208"/>
        <c:crosses val="autoZero"/>
        <c:crossBetween val="between"/>
        <c:majorUnit val="1"/>
      </c:valAx>
      <c:catAx>
        <c:axId val="47407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7401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1">
                <a:solidFill>
                  <a:schemeClr val="tx1"/>
                </a:solidFill>
              </a:rPr>
              <a:t>2016: Počet účastníkov v triedach</a:t>
            </a:r>
          </a:p>
          <a:p>
            <a:pPr>
              <a:defRPr b="1"/>
            </a:pPr>
            <a:endParaRPr lang="sk-SK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61111111111111E-2"/>
          <c:y val="0.23870807815689701"/>
          <c:w val="0.92500000000000004"/>
          <c:h val="0.661773840769903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E3E-4D4C-9A0F-4EADF9176A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E3E-4D4C-9A0F-4EADF9176A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E3E-4D4C-9A0F-4EADF9176A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E3E-4D4C-9A0F-4EADF9176A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'2016'!$S$32:$V$32</c:f>
              <c:strCache>
                <c:ptCount val="4"/>
                <c:pt idx="0">
                  <c:v>OBZ</c:v>
                </c:pt>
                <c:pt idx="1">
                  <c:v>OB1</c:v>
                </c:pt>
                <c:pt idx="2">
                  <c:v>OB2</c:v>
                </c:pt>
                <c:pt idx="3">
                  <c:v>OB3</c:v>
                </c:pt>
              </c:strCache>
            </c:strRef>
          </c:cat>
          <c:val>
            <c:numRef>
              <c:f>'2016'!$S$33:$V$33</c:f>
              <c:numCache>
                <c:formatCode>General</c:formatCode>
                <c:ptCount val="4"/>
                <c:pt idx="0">
                  <c:v>34</c:v>
                </c:pt>
                <c:pt idx="1">
                  <c:v>39</c:v>
                </c:pt>
                <c:pt idx="2">
                  <c:v>17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3E-4D4C-9A0F-4EADF9176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</xdr:colOff>
      <xdr:row>92</xdr:row>
      <xdr:rowOff>81644</xdr:rowOff>
    </xdr:from>
    <xdr:to>
      <xdr:col>25</xdr:col>
      <xdr:colOff>158750</xdr:colOff>
      <xdr:row>133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BFB113D-A317-47BE-BF5D-859F4A534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285749</xdr:colOff>
      <xdr:row>91</xdr:row>
      <xdr:rowOff>63500</xdr:rowOff>
    </xdr:from>
    <xdr:to>
      <xdr:col>41</xdr:col>
      <xdr:colOff>396875</xdr:colOff>
      <xdr:row>113</xdr:row>
      <xdr:rowOff>142875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BCE4950B-AFA6-45EC-810F-1D7E58391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785812</xdr:colOff>
      <xdr:row>38</xdr:row>
      <xdr:rowOff>0</xdr:rowOff>
    </xdr:from>
    <xdr:to>
      <xdr:col>17</xdr:col>
      <xdr:colOff>107155</xdr:colOff>
      <xdr:row>61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9ACDCD-863B-4FA5-81E1-CBDEEEEB6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409575</xdr:colOff>
      <xdr:row>13</xdr:row>
      <xdr:rowOff>190500</xdr:rowOff>
    </xdr:from>
    <xdr:to>
      <xdr:col>27</xdr:col>
      <xdr:colOff>209550</xdr:colOff>
      <xdr:row>28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81994DE-4C15-4C78-868A-E4519170F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174624</xdr:colOff>
      <xdr:row>27</xdr:row>
      <xdr:rowOff>9525</xdr:rowOff>
    </xdr:from>
    <xdr:to>
      <xdr:col>24</xdr:col>
      <xdr:colOff>588432</xdr:colOff>
      <xdr:row>45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7329405-90C4-4C8A-A355-B2BA39D3A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10583</xdr:colOff>
      <xdr:row>5</xdr:row>
      <xdr:rowOff>285750</xdr:rowOff>
    </xdr:from>
    <xdr:to>
      <xdr:col>25</xdr:col>
      <xdr:colOff>86783</xdr:colOff>
      <xdr:row>19</xdr:row>
      <xdr:rowOff>66674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55160D2-165F-423C-9AB8-8E121A2C4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333375</xdr:colOff>
      <xdr:row>2</xdr:row>
      <xdr:rowOff>85725</xdr:rowOff>
    </xdr:from>
    <xdr:to>
      <xdr:col>22</xdr:col>
      <xdr:colOff>28575</xdr:colOff>
      <xdr:row>13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D3F06B-44BF-4890-A6C7-0FE7F30BC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169863</xdr:colOff>
      <xdr:row>16</xdr:row>
      <xdr:rowOff>143933</xdr:rowOff>
    </xdr:from>
    <xdr:to>
      <xdr:col>20</xdr:col>
      <xdr:colOff>98426</xdr:colOff>
      <xdr:row>37</xdr:row>
      <xdr:rowOff>4233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C87106-8E09-45F9-9EE9-63CBC1C822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118</xdr:row>
      <xdr:rowOff>0</xdr:rowOff>
    </xdr:from>
    <xdr:to>
      <xdr:col>52</xdr:col>
      <xdr:colOff>517072</xdr:colOff>
      <xdr:row>146</xdr:row>
      <xdr:rowOff>44222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23E821-051B-4CD8-B5FC-B873908A9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476251</xdr:colOff>
      <xdr:row>121</xdr:row>
      <xdr:rowOff>136071</xdr:rowOff>
    </xdr:from>
    <xdr:to>
      <xdr:col>22</xdr:col>
      <xdr:colOff>421822</xdr:colOff>
      <xdr:row>159</xdr:row>
      <xdr:rowOff>13607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1C2CF14-CD1C-4CD1-9A70-8D37815E6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136070</xdr:colOff>
      <xdr:row>118</xdr:row>
      <xdr:rowOff>204106</xdr:rowOff>
    </xdr:from>
    <xdr:to>
      <xdr:col>35</xdr:col>
      <xdr:colOff>68035</xdr:colOff>
      <xdr:row>138</xdr:row>
      <xdr:rowOff>54428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4D650DBA-01EB-4F80-A2FA-9A2C99ADD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107155</xdr:colOff>
      <xdr:row>114</xdr:row>
      <xdr:rowOff>178595</xdr:rowOff>
    </xdr:from>
    <xdr:to>
      <xdr:col>20</xdr:col>
      <xdr:colOff>119061</xdr:colOff>
      <xdr:row>143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FCA101-253E-4DE3-9D16-E93F4E83E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40822</xdr:colOff>
      <xdr:row>114</xdr:row>
      <xdr:rowOff>68036</xdr:rowOff>
    </xdr:from>
    <xdr:to>
      <xdr:col>41</xdr:col>
      <xdr:colOff>40821</xdr:colOff>
      <xdr:row>132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6B98CF-A99B-4A74-93F9-B70DF2552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783168</xdr:colOff>
      <xdr:row>92</xdr:row>
      <xdr:rowOff>52916</xdr:rowOff>
    </xdr:from>
    <xdr:to>
      <xdr:col>15</xdr:col>
      <xdr:colOff>279134</xdr:colOff>
      <xdr:row>117</xdr:row>
      <xdr:rowOff>9262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303534-9479-4FCF-A01C-03A5E4C8F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38</xdr:row>
      <xdr:rowOff>0</xdr:rowOff>
    </xdr:from>
    <xdr:to>
      <xdr:col>25</xdr:col>
      <xdr:colOff>419432</xdr:colOff>
      <xdr:row>51</xdr:row>
      <xdr:rowOff>36078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D260BE-2E81-481B-9050-ACA4D1624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71</xdr:row>
      <xdr:rowOff>0</xdr:rowOff>
    </xdr:from>
    <xdr:to>
      <xdr:col>14</xdr:col>
      <xdr:colOff>977634</xdr:colOff>
      <xdr:row>90</xdr:row>
      <xdr:rowOff>62178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BA7CCF-5193-4699-BB4D-8CCC0596B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476250</xdr:colOff>
      <xdr:row>44</xdr:row>
      <xdr:rowOff>108857</xdr:rowOff>
    </xdr:from>
    <xdr:to>
      <xdr:col>26</xdr:col>
      <xdr:colOff>288463</xdr:colOff>
      <xdr:row>58</xdr:row>
      <xdr:rowOff>109217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189B95-F44A-40E2-833E-FB3FAABE2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29</xdr:row>
      <xdr:rowOff>107155</xdr:rowOff>
    </xdr:from>
    <xdr:to>
      <xdr:col>26</xdr:col>
      <xdr:colOff>285748</xdr:colOff>
      <xdr:row>49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4244A9-8E2B-4289-8D16-EF89A4780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57</xdr:row>
      <xdr:rowOff>0</xdr:rowOff>
    </xdr:from>
    <xdr:to>
      <xdr:col>25</xdr:col>
      <xdr:colOff>89837</xdr:colOff>
      <xdr:row>74</xdr:row>
      <xdr:rowOff>28141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457718-CED4-4049-8FFC-5586A0EB2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738188</xdr:colOff>
      <xdr:row>53</xdr:row>
      <xdr:rowOff>107155</xdr:rowOff>
    </xdr:from>
    <xdr:to>
      <xdr:col>17</xdr:col>
      <xdr:colOff>71437</xdr:colOff>
      <xdr:row>75</xdr:row>
      <xdr:rowOff>130967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9215C1-9F49-4725-A74A-B63A79855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398319</xdr:colOff>
      <xdr:row>9</xdr:row>
      <xdr:rowOff>138546</xdr:rowOff>
    </xdr:from>
    <xdr:to>
      <xdr:col>23</xdr:col>
      <xdr:colOff>261937</xdr:colOff>
      <xdr:row>25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64F918-6086-4763-BE70-A78A4BCE7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</xdr:colOff>
      <xdr:row>9</xdr:row>
      <xdr:rowOff>0</xdr:rowOff>
    </xdr:from>
    <xdr:to>
      <xdr:col>34</xdr:col>
      <xdr:colOff>392906</xdr:colOff>
      <xdr:row>21</xdr:row>
      <xdr:rowOff>119062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2FECC0-7B14-4432-B1A4-FF0ED02D5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231320</xdr:colOff>
      <xdr:row>57</xdr:row>
      <xdr:rowOff>122465</xdr:rowOff>
    </xdr:from>
    <xdr:to>
      <xdr:col>21</xdr:col>
      <xdr:colOff>452437</xdr:colOff>
      <xdr:row>81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889274-C59C-4C62-9542-6130A3B34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42</xdr:row>
      <xdr:rowOff>0</xdr:rowOff>
    </xdr:from>
    <xdr:to>
      <xdr:col>16</xdr:col>
      <xdr:colOff>542925</xdr:colOff>
      <xdr:row>59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356C11-0374-44F2-A99B-E78117C2D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7</xdr:row>
      <xdr:rowOff>0</xdr:rowOff>
    </xdr:from>
    <xdr:to>
      <xdr:col>27</xdr:col>
      <xdr:colOff>409575</xdr:colOff>
      <xdr:row>20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D7A8BBC-79CB-4EC1-8AA7-1E9A1A8A0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B1D7-8C8F-4847-80A5-27340D27E9FF}">
  <dimension ref="A1:BU99"/>
  <sheetViews>
    <sheetView showGridLines="0" zoomScale="80" zoomScaleNormal="80" zoomScaleSheetLayoutView="30" workbookViewId="0">
      <pane xSplit="5" ySplit="1" topLeftCell="Q63" activePane="bottomRight" state="frozen"/>
      <selection pane="topRight" activeCell="F1" sqref="F1"/>
      <selection pane="bottomLeft" activeCell="A2" sqref="A2"/>
      <selection pane="bottomRight" activeCell="A15" sqref="A15:A99"/>
    </sheetView>
  </sheetViews>
  <sheetFormatPr defaultRowHeight="12.75" x14ac:dyDescent="0.2"/>
  <cols>
    <col min="1" max="1" width="6.140625" style="488" customWidth="1"/>
    <col min="2" max="2" width="33.28515625" style="488" customWidth="1"/>
    <col min="3" max="3" width="35.85546875" style="488" customWidth="1"/>
    <col min="4" max="4" width="23.42578125" style="488" customWidth="1"/>
    <col min="5" max="5" width="10.42578125" style="1095" bestFit="1" customWidth="1"/>
    <col min="6" max="33" width="8.7109375" style="488" customWidth="1"/>
    <col min="34" max="37" width="10.7109375" style="488" customWidth="1"/>
    <col min="38" max="38" width="10.7109375" style="478" customWidth="1"/>
    <col min="39" max="39" width="17.28515625" style="715" hidden="1" customWidth="1"/>
    <col min="40" max="40" width="3.42578125" style="477" customWidth="1"/>
    <col min="41" max="41" width="12" style="477" customWidth="1"/>
    <col min="42" max="42" width="8" style="500" customWidth="1"/>
    <col min="43" max="43" width="12" style="488" customWidth="1"/>
    <col min="44" max="44" width="10.140625" style="488" customWidth="1"/>
    <col min="45" max="16384" width="9.140625" style="488"/>
  </cols>
  <sheetData>
    <row r="1" spans="1:73" s="863" customFormat="1" ht="28.5" customHeight="1" thickBot="1" x14ac:dyDescent="0.45">
      <c r="A1" s="978"/>
      <c r="B1" s="960" t="s">
        <v>2017</v>
      </c>
      <c r="C1" s="960"/>
      <c r="D1" s="960"/>
      <c r="E1" s="1090"/>
      <c r="F1" s="1273" t="s">
        <v>2171</v>
      </c>
      <c r="G1" s="960"/>
      <c r="H1" s="960"/>
      <c r="I1" s="960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  <c r="W1" s="943"/>
      <c r="X1" s="943"/>
      <c r="Y1" s="943"/>
      <c r="Z1" s="943"/>
      <c r="AA1" s="943"/>
      <c r="AB1" s="943"/>
      <c r="AC1" s="943"/>
      <c r="AD1" s="943"/>
      <c r="AE1" s="943"/>
      <c r="AF1" s="943"/>
      <c r="AG1" s="943"/>
      <c r="AH1" s="943"/>
      <c r="AI1" s="943"/>
      <c r="AJ1" s="943"/>
      <c r="AK1" s="943"/>
      <c r="AL1" s="944"/>
      <c r="AM1" s="864"/>
      <c r="AP1" s="1157"/>
    </row>
    <row r="2" spans="1:73" s="859" customFormat="1" ht="49.5" customHeight="1" thickBot="1" x14ac:dyDescent="0.3">
      <c r="A2" s="1274" t="s">
        <v>916</v>
      </c>
      <c r="B2" s="979"/>
      <c r="C2" s="980" t="s">
        <v>841</v>
      </c>
      <c r="D2" s="981"/>
      <c r="E2" s="1091"/>
      <c r="F2" s="1276" t="s">
        <v>1973</v>
      </c>
      <c r="G2" s="1277"/>
      <c r="H2" s="1277"/>
      <c r="I2" s="1278"/>
      <c r="J2" s="1276" t="s">
        <v>257</v>
      </c>
      <c r="K2" s="1277"/>
      <c r="L2" s="1277"/>
      <c r="M2" s="1278"/>
      <c r="N2" s="1276" t="s">
        <v>1925</v>
      </c>
      <c r="O2" s="1277"/>
      <c r="P2" s="1277"/>
      <c r="Q2" s="1278"/>
      <c r="R2" s="1276" t="s">
        <v>1925</v>
      </c>
      <c r="S2" s="1277"/>
      <c r="T2" s="1277"/>
      <c r="U2" s="1278"/>
      <c r="V2" s="1276" t="s">
        <v>2105</v>
      </c>
      <c r="W2" s="1277"/>
      <c r="X2" s="1277"/>
      <c r="Y2" s="1304"/>
      <c r="Z2" s="1277" t="s">
        <v>2134</v>
      </c>
      <c r="AA2" s="1277"/>
      <c r="AB2" s="1277"/>
      <c r="AC2" s="1277"/>
      <c r="AD2" s="1276" t="s">
        <v>258</v>
      </c>
      <c r="AE2" s="1277"/>
      <c r="AF2" s="1277"/>
      <c r="AG2" s="1278"/>
      <c r="AH2" s="1283" t="s">
        <v>2158</v>
      </c>
      <c r="AI2" s="1283"/>
      <c r="AJ2" s="1283"/>
      <c r="AK2" s="1283"/>
      <c r="AL2" s="1284"/>
      <c r="AM2" s="861"/>
      <c r="AP2" s="1158"/>
    </row>
    <row r="3" spans="1:73" s="859" customFormat="1" ht="49.5" customHeight="1" thickBot="1" x14ac:dyDescent="0.3">
      <c r="A3" s="1275"/>
      <c r="B3" s="979"/>
      <c r="C3" s="980" t="s">
        <v>842</v>
      </c>
      <c r="D3" s="981"/>
      <c r="E3" s="1091"/>
      <c r="F3" s="1276" t="s">
        <v>2047</v>
      </c>
      <c r="G3" s="1277"/>
      <c r="H3" s="1277"/>
      <c r="I3" s="1278"/>
      <c r="J3" s="1276" t="s">
        <v>263</v>
      </c>
      <c r="K3" s="1277"/>
      <c r="L3" s="1277"/>
      <c r="M3" s="1278"/>
      <c r="N3" s="1276" t="s">
        <v>2086</v>
      </c>
      <c r="O3" s="1277"/>
      <c r="P3" s="1277"/>
      <c r="Q3" s="1278"/>
      <c r="R3" s="1276" t="s">
        <v>256</v>
      </c>
      <c r="S3" s="1277"/>
      <c r="T3" s="1277"/>
      <c r="U3" s="1278"/>
      <c r="V3" s="1277" t="s">
        <v>2106</v>
      </c>
      <c r="W3" s="1277"/>
      <c r="X3" s="1277"/>
      <c r="Y3" s="1278"/>
      <c r="Z3" s="1277" t="s">
        <v>2135</v>
      </c>
      <c r="AA3" s="1277"/>
      <c r="AB3" s="1277"/>
      <c r="AC3" s="1278"/>
      <c r="AD3" s="1276" t="s">
        <v>1936</v>
      </c>
      <c r="AE3" s="1277"/>
      <c r="AF3" s="1277"/>
      <c r="AG3" s="1278"/>
      <c r="AH3" s="1285"/>
      <c r="AI3" s="1285"/>
      <c r="AJ3" s="1285"/>
      <c r="AK3" s="1285"/>
      <c r="AL3" s="1286"/>
      <c r="AM3" s="861"/>
      <c r="AP3" s="1158"/>
    </row>
    <row r="4" spans="1:73" s="859" customFormat="1" ht="18" customHeight="1" x14ac:dyDescent="0.25">
      <c r="A4" s="1275"/>
      <c r="B4" s="1289" t="s">
        <v>1</v>
      </c>
      <c r="C4" s="1234" t="s">
        <v>2</v>
      </c>
      <c r="D4" s="1291" t="s">
        <v>1140</v>
      </c>
      <c r="E4" s="1292"/>
      <c r="F4" s="1295" t="s">
        <v>2165</v>
      </c>
      <c r="G4" s="1296"/>
      <c r="H4" s="1296"/>
      <c r="I4" s="1297"/>
      <c r="J4" s="1296" t="s">
        <v>2018</v>
      </c>
      <c r="K4" s="1296"/>
      <c r="L4" s="1296"/>
      <c r="M4" s="1296"/>
      <c r="N4" s="1295" t="s">
        <v>2020</v>
      </c>
      <c r="O4" s="1296"/>
      <c r="P4" s="1296"/>
      <c r="Q4" s="1297"/>
      <c r="R4" s="1301" t="s">
        <v>2166</v>
      </c>
      <c r="S4" s="1296"/>
      <c r="T4" s="1296"/>
      <c r="U4" s="1297"/>
      <c r="V4" s="1296" t="s">
        <v>2167</v>
      </c>
      <c r="W4" s="1296"/>
      <c r="X4" s="1296"/>
      <c r="Y4" s="1296"/>
      <c r="Z4" s="1302" t="s">
        <v>2022</v>
      </c>
      <c r="AA4" s="1296"/>
      <c r="AB4" s="1296"/>
      <c r="AC4" s="1297"/>
      <c r="AD4" s="1295" t="s">
        <v>2023</v>
      </c>
      <c r="AE4" s="1296"/>
      <c r="AF4" s="1296"/>
      <c r="AG4" s="1297"/>
      <c r="AH4" s="1285"/>
      <c r="AI4" s="1285"/>
      <c r="AJ4" s="1285"/>
      <c r="AK4" s="1285"/>
      <c r="AL4" s="1286"/>
      <c r="AM4" s="1279" t="s">
        <v>617</v>
      </c>
      <c r="AP4" s="1158"/>
    </row>
    <row r="5" spans="1:73" s="859" customFormat="1" ht="45" customHeight="1" thickBot="1" x14ac:dyDescent="0.3">
      <c r="A5" s="1275"/>
      <c r="B5" s="1290"/>
      <c r="C5" s="1235"/>
      <c r="D5" s="1293"/>
      <c r="E5" s="1294"/>
      <c r="F5" s="1298"/>
      <c r="G5" s="1299"/>
      <c r="H5" s="1299"/>
      <c r="I5" s="1300"/>
      <c r="J5" s="1299"/>
      <c r="K5" s="1299"/>
      <c r="L5" s="1299"/>
      <c r="M5" s="1299"/>
      <c r="N5" s="1298"/>
      <c r="O5" s="1299"/>
      <c r="P5" s="1299"/>
      <c r="Q5" s="1300"/>
      <c r="R5" s="1298"/>
      <c r="S5" s="1299"/>
      <c r="T5" s="1299"/>
      <c r="U5" s="1300"/>
      <c r="V5" s="1299"/>
      <c r="W5" s="1299"/>
      <c r="X5" s="1299"/>
      <c r="Y5" s="1299"/>
      <c r="Z5" s="1303"/>
      <c r="AA5" s="1299"/>
      <c r="AB5" s="1299"/>
      <c r="AC5" s="1300"/>
      <c r="AD5" s="1298"/>
      <c r="AE5" s="1299"/>
      <c r="AF5" s="1299"/>
      <c r="AG5" s="1300"/>
      <c r="AH5" s="1285"/>
      <c r="AI5" s="1285"/>
      <c r="AJ5" s="1285"/>
      <c r="AK5" s="1285"/>
      <c r="AL5" s="1286"/>
      <c r="AM5" s="1280"/>
      <c r="AP5" s="1158"/>
    </row>
    <row r="6" spans="1:73" s="859" customFormat="1" ht="39" customHeight="1" thickBot="1" x14ac:dyDescent="0.3">
      <c r="A6" s="1275"/>
      <c r="B6" s="1290"/>
      <c r="C6" s="1235"/>
      <c r="D6" s="1281" t="s">
        <v>1007</v>
      </c>
      <c r="E6" s="1282"/>
      <c r="F6" s="1276" t="s">
        <v>1686</v>
      </c>
      <c r="G6" s="1277"/>
      <c r="H6" s="1277"/>
      <c r="I6" s="1278"/>
      <c r="J6" s="1276" t="s">
        <v>1688</v>
      </c>
      <c r="K6" s="1277"/>
      <c r="L6" s="1277"/>
      <c r="M6" s="1278"/>
      <c r="N6" s="1276" t="s">
        <v>2019</v>
      </c>
      <c r="O6" s="1277"/>
      <c r="P6" s="1277"/>
      <c r="Q6" s="1278"/>
      <c r="R6" s="1276" t="s">
        <v>2021</v>
      </c>
      <c r="S6" s="1277"/>
      <c r="T6" s="1277"/>
      <c r="U6" s="1278"/>
      <c r="V6" s="1276" t="s">
        <v>2024</v>
      </c>
      <c r="W6" s="1277"/>
      <c r="X6" s="1277"/>
      <c r="Y6" s="1278"/>
      <c r="Z6" s="1277" t="s">
        <v>1688</v>
      </c>
      <c r="AA6" s="1277"/>
      <c r="AB6" s="1277"/>
      <c r="AC6" s="1278"/>
      <c r="AD6" s="1276" t="s">
        <v>1229</v>
      </c>
      <c r="AE6" s="1277"/>
      <c r="AF6" s="1277"/>
      <c r="AG6" s="1278"/>
      <c r="AH6" s="1104"/>
      <c r="AI6" s="1104"/>
      <c r="AJ6" s="1104"/>
      <c r="AK6" s="1104"/>
      <c r="AL6" s="1105"/>
      <c r="AM6" s="861"/>
      <c r="AP6" s="1158"/>
    </row>
    <row r="7" spans="1:73" s="859" customFormat="1" ht="22.5" customHeight="1" thickBot="1" x14ac:dyDescent="0.35">
      <c r="A7" s="1275"/>
      <c r="B7" s="1287"/>
      <c r="C7" s="1236"/>
      <c r="D7" s="1287" t="s">
        <v>4</v>
      </c>
      <c r="E7" s="1288"/>
      <c r="F7" s="891" t="s">
        <v>22</v>
      </c>
      <c r="G7" s="892" t="s">
        <v>72</v>
      </c>
      <c r="H7" s="892" t="s">
        <v>108</v>
      </c>
      <c r="I7" s="893" t="s">
        <v>116</v>
      </c>
      <c r="J7" s="891" t="s">
        <v>22</v>
      </c>
      <c r="K7" s="892" t="s">
        <v>72</v>
      </c>
      <c r="L7" s="892" t="s">
        <v>108</v>
      </c>
      <c r="M7" s="893" t="s">
        <v>116</v>
      </c>
      <c r="N7" s="891" t="s">
        <v>22</v>
      </c>
      <c r="O7" s="892" t="s">
        <v>72</v>
      </c>
      <c r="P7" s="892" t="s">
        <v>108</v>
      </c>
      <c r="Q7" s="893" t="s">
        <v>116</v>
      </c>
      <c r="R7" s="891" t="s">
        <v>22</v>
      </c>
      <c r="S7" s="892" t="s">
        <v>72</v>
      </c>
      <c r="T7" s="892" t="s">
        <v>108</v>
      </c>
      <c r="U7" s="893" t="s">
        <v>116</v>
      </c>
      <c r="V7" s="891" t="s">
        <v>22</v>
      </c>
      <c r="W7" s="892" t="s">
        <v>72</v>
      </c>
      <c r="X7" s="892" t="s">
        <v>108</v>
      </c>
      <c r="Y7" s="893" t="s">
        <v>116</v>
      </c>
      <c r="Z7" s="894" t="s">
        <v>22</v>
      </c>
      <c r="AA7" s="892" t="s">
        <v>72</v>
      </c>
      <c r="AB7" s="892" t="s">
        <v>108</v>
      </c>
      <c r="AC7" s="893" t="s">
        <v>116</v>
      </c>
      <c r="AD7" s="891" t="s">
        <v>22</v>
      </c>
      <c r="AE7" s="892" t="s">
        <v>72</v>
      </c>
      <c r="AF7" s="892" t="s">
        <v>108</v>
      </c>
      <c r="AG7" s="893" t="s">
        <v>116</v>
      </c>
      <c r="AH7" s="1082" t="s">
        <v>804</v>
      </c>
      <c r="AI7" s="1083">
        <v>1</v>
      </c>
      <c r="AJ7" s="1084">
        <v>2</v>
      </c>
      <c r="AK7" s="1085">
        <v>3</v>
      </c>
      <c r="AL7" s="1086" t="s">
        <v>811</v>
      </c>
      <c r="AM7" s="861"/>
      <c r="AP7" s="1158"/>
    </row>
    <row r="8" spans="1:73" s="744" customFormat="1" ht="17.25" customHeight="1" x14ac:dyDescent="0.25">
      <c r="A8" s="1125">
        <v>1</v>
      </c>
      <c r="B8" s="1126" t="s">
        <v>2025</v>
      </c>
      <c r="C8" s="883" t="s">
        <v>2026</v>
      </c>
      <c r="D8" s="1080" t="s">
        <v>1441</v>
      </c>
      <c r="E8" s="1092" t="s">
        <v>1548</v>
      </c>
      <c r="F8" s="871">
        <v>129.5</v>
      </c>
      <c r="G8" s="869"/>
      <c r="H8" s="869"/>
      <c r="I8" s="867"/>
      <c r="J8" s="868"/>
      <c r="K8" s="869"/>
      <c r="L8" s="869"/>
      <c r="M8" s="870"/>
      <c r="N8" s="871"/>
      <c r="O8" s="869"/>
      <c r="P8" s="869"/>
      <c r="Q8" s="867"/>
      <c r="R8" s="868">
        <v>162</v>
      </c>
      <c r="S8" s="869"/>
      <c r="T8" s="869"/>
      <c r="U8" s="867"/>
      <c r="V8" s="871"/>
      <c r="W8" s="869"/>
      <c r="X8" s="869"/>
      <c r="Y8" s="867"/>
      <c r="Z8" s="868"/>
      <c r="AA8" s="869"/>
      <c r="AB8" s="869"/>
      <c r="AC8" s="870"/>
      <c r="AD8" s="871"/>
      <c r="AE8" s="869"/>
      <c r="AF8" s="869"/>
      <c r="AG8" s="867"/>
      <c r="AH8" s="856">
        <f>F8+J8+N8+R8+V8+Z8+AD8</f>
        <v>291.5</v>
      </c>
      <c r="AI8" s="857">
        <f>G8+K8+O8+S8+W8+AA8+AE8</f>
        <v>0</v>
      </c>
      <c r="AJ8" s="857">
        <f>H8+L8+P8+T8+X8+AB8+AF8</f>
        <v>0</v>
      </c>
      <c r="AK8" s="927">
        <f>I8+M8+Q8+U8+Y8+AC8+AG8</f>
        <v>0</v>
      </c>
      <c r="AL8" s="1156">
        <f>SUM(AH8:AK8)</f>
        <v>291.5</v>
      </c>
      <c r="AM8" s="1131"/>
      <c r="AP8" s="1158"/>
      <c r="AQ8" s="859"/>
      <c r="AR8" s="859"/>
      <c r="AS8" s="859"/>
      <c r="AT8" s="859"/>
      <c r="AU8" s="859"/>
      <c r="AV8" s="859"/>
      <c r="AW8" s="859"/>
      <c r="AX8" s="859"/>
      <c r="AY8" s="859"/>
      <c r="AZ8" s="859"/>
      <c r="BA8" s="859"/>
      <c r="BB8" s="859"/>
      <c r="BC8" s="859"/>
      <c r="BD8" s="859"/>
      <c r="BE8" s="859"/>
      <c r="BF8" s="859"/>
      <c r="BG8" s="859"/>
      <c r="BH8" s="859"/>
      <c r="BI8" s="859"/>
      <c r="BJ8" s="859"/>
      <c r="BK8" s="859"/>
    </row>
    <row r="9" spans="1:73" s="744" customFormat="1" ht="17.25" customHeight="1" x14ac:dyDescent="0.25">
      <c r="A9" s="1125">
        <f>A8+1</f>
        <v>2</v>
      </c>
      <c r="B9" s="1149" t="s">
        <v>2027</v>
      </c>
      <c r="C9" s="829" t="s">
        <v>2028</v>
      </c>
      <c r="D9" s="1081" t="s">
        <v>1519</v>
      </c>
      <c r="E9" s="1093" t="s">
        <v>1854</v>
      </c>
      <c r="F9" s="828">
        <v>116.5</v>
      </c>
      <c r="G9" s="872"/>
      <c r="H9" s="872"/>
      <c r="I9" s="873"/>
      <c r="J9" s="874"/>
      <c r="K9" s="853"/>
      <c r="L9" s="853"/>
      <c r="M9" s="851"/>
      <c r="N9" s="852"/>
      <c r="O9" s="853"/>
      <c r="P9" s="853"/>
      <c r="Q9" s="873"/>
      <c r="R9" s="874">
        <v>0</v>
      </c>
      <c r="S9" s="853"/>
      <c r="T9" s="853"/>
      <c r="U9" s="873"/>
      <c r="V9" s="852"/>
      <c r="W9" s="853"/>
      <c r="X9" s="853"/>
      <c r="Y9" s="873"/>
      <c r="Z9" s="874"/>
      <c r="AA9" s="853"/>
      <c r="AB9" s="853"/>
      <c r="AC9" s="851"/>
      <c r="AD9" s="852"/>
      <c r="AE9" s="853"/>
      <c r="AF9" s="853"/>
      <c r="AG9" s="873"/>
      <c r="AH9" s="856">
        <f t="shared" ref="AH9:AH66" si="0">F9+J9+N9+R9+V9+Z9+AD9</f>
        <v>116.5</v>
      </c>
      <c r="AI9" s="857">
        <f t="shared" ref="AI9:AI66" si="1">G9+K9+O9+S9+W9+AA9+AE9</f>
        <v>0</v>
      </c>
      <c r="AJ9" s="857">
        <f t="shared" ref="AJ9:AJ66" si="2">H9+L9+P9+T9+X9+AB9+AF9</f>
        <v>0</v>
      </c>
      <c r="AK9" s="927">
        <f t="shared" ref="AK9:AK66" si="3">I9+M9+Q9+U9+Y9+AC9+AG9</f>
        <v>0</v>
      </c>
      <c r="AL9" s="1156">
        <f t="shared" ref="AL9:AL66" si="4">SUM(AH9:AK9)</f>
        <v>116.5</v>
      </c>
      <c r="AM9" s="823"/>
      <c r="AP9" s="1158"/>
      <c r="AQ9" s="859"/>
      <c r="AR9" s="859"/>
      <c r="AS9" s="859"/>
      <c r="BS9" s="971"/>
      <c r="BU9" s="971"/>
    </row>
    <row r="10" spans="1:73" s="744" customFormat="1" ht="17.25" customHeight="1" x14ac:dyDescent="0.25">
      <c r="A10" s="1125">
        <f t="shared" ref="A10:A73" si="5">A9+1</f>
        <v>3</v>
      </c>
      <c r="B10" s="1149" t="s">
        <v>2029</v>
      </c>
      <c r="C10" s="829" t="s">
        <v>2030</v>
      </c>
      <c r="D10" s="1081" t="s">
        <v>974</v>
      </c>
      <c r="E10" s="1093" t="s">
        <v>2031</v>
      </c>
      <c r="F10" s="875">
        <v>123.5</v>
      </c>
      <c r="G10" s="876"/>
      <c r="H10" s="876"/>
      <c r="I10" s="873"/>
      <c r="J10" s="874"/>
      <c r="K10" s="853"/>
      <c r="L10" s="853"/>
      <c r="M10" s="851"/>
      <c r="N10" s="852"/>
      <c r="O10" s="853"/>
      <c r="P10" s="853"/>
      <c r="Q10" s="873"/>
      <c r="R10" s="874"/>
      <c r="S10" s="853"/>
      <c r="T10" s="853"/>
      <c r="U10" s="873"/>
      <c r="V10" s="852"/>
      <c r="W10" s="853"/>
      <c r="X10" s="853"/>
      <c r="Y10" s="873"/>
      <c r="Z10" s="874"/>
      <c r="AA10" s="853"/>
      <c r="AB10" s="853"/>
      <c r="AC10" s="851"/>
      <c r="AD10" s="852"/>
      <c r="AE10" s="853"/>
      <c r="AF10" s="853"/>
      <c r="AG10" s="873"/>
      <c r="AH10" s="856">
        <f t="shared" si="0"/>
        <v>123.5</v>
      </c>
      <c r="AI10" s="857">
        <f t="shared" si="1"/>
        <v>0</v>
      </c>
      <c r="AJ10" s="857">
        <f t="shared" si="2"/>
        <v>0</v>
      </c>
      <c r="AK10" s="927">
        <f t="shared" si="3"/>
        <v>0</v>
      </c>
      <c r="AL10" s="1156">
        <f t="shared" si="4"/>
        <v>123.5</v>
      </c>
      <c r="AM10" s="823"/>
      <c r="AP10" s="971"/>
      <c r="AT10" s="971"/>
      <c r="AU10" s="971"/>
      <c r="AV10" s="971"/>
      <c r="AW10" s="971"/>
      <c r="AX10" s="971"/>
      <c r="AY10" s="971"/>
      <c r="AZ10" s="971"/>
      <c r="BA10" s="971"/>
      <c r="BB10" s="971"/>
      <c r="BC10" s="971"/>
      <c r="BD10" s="971"/>
      <c r="BE10" s="971"/>
      <c r="BF10" s="971"/>
      <c r="BG10" s="971"/>
      <c r="BH10" s="971"/>
      <c r="BI10" s="971"/>
      <c r="BJ10" s="971"/>
      <c r="BK10" s="971"/>
      <c r="BL10" s="971"/>
      <c r="BM10" s="971"/>
      <c r="BN10" s="971"/>
      <c r="BO10" s="971"/>
      <c r="BP10" s="971"/>
      <c r="BQ10" s="971"/>
      <c r="BR10" s="971"/>
      <c r="BS10" s="971"/>
      <c r="BT10" s="971"/>
      <c r="BU10" s="971"/>
    </row>
    <row r="11" spans="1:73" s="744" customFormat="1" ht="17.25" customHeight="1" x14ac:dyDescent="0.25">
      <c r="A11" s="1125">
        <f>A10+1</f>
        <v>4</v>
      </c>
      <c r="B11" s="1149" t="s">
        <v>2159</v>
      </c>
      <c r="C11" s="829" t="s">
        <v>2032</v>
      </c>
      <c r="D11" s="1133" t="s">
        <v>2033</v>
      </c>
      <c r="E11" s="1132" t="s">
        <v>2031</v>
      </c>
      <c r="F11" s="828">
        <v>181.5</v>
      </c>
      <c r="G11" s="872"/>
      <c r="H11" s="872"/>
      <c r="I11" s="873"/>
      <c r="J11" s="874"/>
      <c r="K11" s="853"/>
      <c r="L11" s="853"/>
      <c r="M11" s="851"/>
      <c r="N11" s="852"/>
      <c r="O11" s="853"/>
      <c r="P11" s="853"/>
      <c r="Q11" s="873"/>
      <c r="R11" s="874"/>
      <c r="S11" s="853"/>
      <c r="T11" s="853"/>
      <c r="U11" s="873"/>
      <c r="V11" s="852"/>
      <c r="W11" s="853"/>
      <c r="X11" s="853"/>
      <c r="Y11" s="873"/>
      <c r="Z11" s="874"/>
      <c r="AA11" s="853"/>
      <c r="AB11" s="853"/>
      <c r="AC11" s="851"/>
      <c r="AD11" s="852"/>
      <c r="AE11" s="853"/>
      <c r="AF11" s="853"/>
      <c r="AG11" s="873"/>
      <c r="AH11" s="856">
        <f t="shared" si="0"/>
        <v>181.5</v>
      </c>
      <c r="AI11" s="857">
        <f t="shared" si="1"/>
        <v>0</v>
      </c>
      <c r="AJ11" s="857">
        <f t="shared" si="2"/>
        <v>0</v>
      </c>
      <c r="AK11" s="927">
        <f t="shared" si="3"/>
        <v>0</v>
      </c>
      <c r="AL11" s="1156">
        <f t="shared" si="4"/>
        <v>181.5</v>
      </c>
      <c r="AM11" s="823"/>
      <c r="AP11" s="971"/>
      <c r="BS11" s="971"/>
      <c r="BU11" s="971"/>
    </row>
    <row r="12" spans="1:73" s="744" customFormat="1" ht="17.25" customHeight="1" x14ac:dyDescent="0.25">
      <c r="A12" s="1125">
        <f t="shared" ref="A12:A13" si="6">A11+1</f>
        <v>5</v>
      </c>
      <c r="B12" s="1149" t="s">
        <v>2034</v>
      </c>
      <c r="C12" s="829" t="s">
        <v>2035</v>
      </c>
      <c r="D12" s="1133" t="s">
        <v>2036</v>
      </c>
      <c r="E12" s="1132" t="s">
        <v>1548</v>
      </c>
      <c r="F12" s="828">
        <v>143.5</v>
      </c>
      <c r="G12" s="872"/>
      <c r="H12" s="872"/>
      <c r="I12" s="873"/>
      <c r="J12" s="874"/>
      <c r="K12" s="853"/>
      <c r="L12" s="853"/>
      <c r="M12" s="851"/>
      <c r="N12" s="852"/>
      <c r="O12" s="853"/>
      <c r="P12" s="853"/>
      <c r="Q12" s="873"/>
      <c r="R12" s="874"/>
      <c r="S12" s="853"/>
      <c r="T12" s="853"/>
      <c r="U12" s="873"/>
      <c r="V12" s="852"/>
      <c r="W12" s="853"/>
      <c r="X12" s="853"/>
      <c r="Y12" s="873"/>
      <c r="Z12" s="874"/>
      <c r="AA12" s="853"/>
      <c r="AB12" s="853"/>
      <c r="AC12" s="851"/>
      <c r="AD12" s="852"/>
      <c r="AE12" s="853"/>
      <c r="AF12" s="853"/>
      <c r="AG12" s="873"/>
      <c r="AH12" s="856">
        <f t="shared" si="0"/>
        <v>143.5</v>
      </c>
      <c r="AI12" s="857">
        <f t="shared" si="1"/>
        <v>0</v>
      </c>
      <c r="AJ12" s="857">
        <f t="shared" si="2"/>
        <v>0</v>
      </c>
      <c r="AK12" s="927">
        <f t="shared" si="3"/>
        <v>0</v>
      </c>
      <c r="AL12" s="1156">
        <f t="shared" si="4"/>
        <v>143.5</v>
      </c>
      <c r="AM12" s="823"/>
      <c r="AP12" s="971"/>
      <c r="BS12" s="971"/>
      <c r="BU12" s="971"/>
    </row>
    <row r="13" spans="1:73" s="744" customFormat="1" ht="17.25" customHeight="1" x14ac:dyDescent="0.25">
      <c r="A13" s="1125">
        <f t="shared" si="6"/>
        <v>6</v>
      </c>
      <c r="B13" s="1149" t="s">
        <v>2037</v>
      </c>
      <c r="C13" s="829" t="s">
        <v>2038</v>
      </c>
      <c r="D13" s="1133" t="s">
        <v>2039</v>
      </c>
      <c r="E13" s="1132" t="s">
        <v>2040</v>
      </c>
      <c r="F13" s="828">
        <v>153.5</v>
      </c>
      <c r="G13" s="872"/>
      <c r="H13" s="872"/>
      <c r="I13" s="873"/>
      <c r="J13" s="874"/>
      <c r="K13" s="853"/>
      <c r="L13" s="853"/>
      <c r="M13" s="851"/>
      <c r="N13" s="852"/>
      <c r="O13" s="853"/>
      <c r="P13" s="853"/>
      <c r="Q13" s="873"/>
      <c r="R13" s="874"/>
      <c r="S13" s="853"/>
      <c r="T13" s="853"/>
      <c r="U13" s="873"/>
      <c r="V13" s="852"/>
      <c r="W13" s="853"/>
      <c r="X13" s="853"/>
      <c r="Y13" s="873"/>
      <c r="Z13" s="874"/>
      <c r="AA13" s="853"/>
      <c r="AB13" s="853"/>
      <c r="AC13" s="851"/>
      <c r="AD13" s="852"/>
      <c r="AE13" s="853"/>
      <c r="AF13" s="853"/>
      <c r="AG13" s="873"/>
      <c r="AH13" s="856">
        <f t="shared" si="0"/>
        <v>153.5</v>
      </c>
      <c r="AI13" s="857">
        <f t="shared" si="1"/>
        <v>0</v>
      </c>
      <c r="AJ13" s="857">
        <f t="shared" si="2"/>
        <v>0</v>
      </c>
      <c r="AK13" s="927">
        <f t="shared" si="3"/>
        <v>0</v>
      </c>
      <c r="AL13" s="1156">
        <f t="shared" si="4"/>
        <v>153.5</v>
      </c>
      <c r="AM13" s="823"/>
      <c r="AP13" s="971"/>
    </row>
    <row r="14" spans="1:73" s="744" customFormat="1" ht="17.25" customHeight="1" x14ac:dyDescent="0.25">
      <c r="A14" s="1125">
        <f t="shared" si="5"/>
        <v>7</v>
      </c>
      <c r="B14" s="1149" t="s">
        <v>1875</v>
      </c>
      <c r="C14" s="829" t="s">
        <v>1876</v>
      </c>
      <c r="D14" s="1133" t="s">
        <v>1441</v>
      </c>
      <c r="E14" s="1132" t="s">
        <v>1854</v>
      </c>
      <c r="F14" s="828">
        <v>48</v>
      </c>
      <c r="G14" s="872"/>
      <c r="H14" s="872"/>
      <c r="I14" s="873"/>
      <c r="J14" s="874"/>
      <c r="K14" s="853"/>
      <c r="L14" s="853"/>
      <c r="M14" s="851"/>
      <c r="N14" s="852"/>
      <c r="O14" s="853"/>
      <c r="P14" s="853"/>
      <c r="Q14" s="873"/>
      <c r="R14" s="874">
        <v>141.5</v>
      </c>
      <c r="S14" s="853"/>
      <c r="T14" s="853"/>
      <c r="U14" s="873"/>
      <c r="V14" s="852"/>
      <c r="W14" s="853"/>
      <c r="X14" s="853"/>
      <c r="Y14" s="873"/>
      <c r="Z14" s="874"/>
      <c r="AA14" s="853"/>
      <c r="AB14" s="853"/>
      <c r="AC14" s="851"/>
      <c r="AD14" s="852"/>
      <c r="AE14" s="853"/>
      <c r="AF14" s="853"/>
      <c r="AG14" s="873"/>
      <c r="AH14" s="856">
        <f t="shared" si="0"/>
        <v>189.5</v>
      </c>
      <c r="AI14" s="857">
        <f t="shared" si="1"/>
        <v>0</v>
      </c>
      <c r="AJ14" s="857">
        <f t="shared" si="2"/>
        <v>0</v>
      </c>
      <c r="AK14" s="927">
        <f t="shared" si="3"/>
        <v>0</v>
      </c>
      <c r="AL14" s="1156">
        <f t="shared" si="4"/>
        <v>189.5</v>
      </c>
      <c r="AM14" s="823"/>
      <c r="AP14" s="971"/>
    </row>
    <row r="15" spans="1:73" s="744" customFormat="1" ht="17.25" customHeight="1" x14ac:dyDescent="0.25">
      <c r="A15" s="1125">
        <f t="shared" si="5"/>
        <v>8</v>
      </c>
      <c r="B15" s="1150" t="s">
        <v>1258</v>
      </c>
      <c r="C15" s="829" t="s">
        <v>1873</v>
      </c>
      <c r="D15" s="1133" t="s">
        <v>1519</v>
      </c>
      <c r="E15" s="1132" t="s">
        <v>2040</v>
      </c>
      <c r="F15" s="828">
        <v>159.5</v>
      </c>
      <c r="G15" s="872"/>
      <c r="H15" s="872"/>
      <c r="I15" s="873"/>
      <c r="J15" s="874"/>
      <c r="K15" s="853"/>
      <c r="L15" s="853"/>
      <c r="M15" s="851"/>
      <c r="N15" s="852"/>
      <c r="O15" s="853"/>
      <c r="P15" s="853"/>
      <c r="Q15" s="873"/>
      <c r="R15" s="874"/>
      <c r="S15" s="821"/>
      <c r="T15" s="853"/>
      <c r="U15" s="873"/>
      <c r="V15" s="852"/>
      <c r="W15" s="853"/>
      <c r="X15" s="853"/>
      <c r="Y15" s="873"/>
      <c r="Z15" s="874"/>
      <c r="AA15" s="853"/>
      <c r="AB15" s="853"/>
      <c r="AC15" s="851"/>
      <c r="AD15" s="852"/>
      <c r="AE15" s="853"/>
      <c r="AF15" s="853"/>
      <c r="AG15" s="873"/>
      <c r="AH15" s="856">
        <f t="shared" si="0"/>
        <v>159.5</v>
      </c>
      <c r="AI15" s="857">
        <f t="shared" si="1"/>
        <v>0</v>
      </c>
      <c r="AJ15" s="857">
        <f t="shared" si="2"/>
        <v>0</v>
      </c>
      <c r="AK15" s="927">
        <f t="shared" si="3"/>
        <v>0</v>
      </c>
      <c r="AL15" s="1156">
        <f t="shared" si="4"/>
        <v>159.5</v>
      </c>
      <c r="AM15" s="823"/>
      <c r="AP15" s="971"/>
    </row>
    <row r="16" spans="1:73" s="744" customFormat="1" ht="17.25" customHeight="1" x14ac:dyDescent="0.25">
      <c r="A16" s="1125">
        <f t="shared" si="5"/>
        <v>9</v>
      </c>
      <c r="B16" s="1149" t="s">
        <v>1877</v>
      </c>
      <c r="C16" s="829" t="s">
        <v>1878</v>
      </c>
      <c r="D16" s="961" t="s">
        <v>26</v>
      </c>
      <c r="E16" s="965" t="s">
        <v>2040</v>
      </c>
      <c r="F16" s="828">
        <v>230.5</v>
      </c>
      <c r="G16" s="872"/>
      <c r="H16" s="872"/>
      <c r="I16" s="873"/>
      <c r="J16" s="874"/>
      <c r="K16" s="853"/>
      <c r="L16" s="853"/>
      <c r="M16" s="851"/>
      <c r="N16" s="852">
        <v>247</v>
      </c>
      <c r="O16" s="853"/>
      <c r="P16" s="853"/>
      <c r="Q16" s="873"/>
      <c r="R16" s="874"/>
      <c r="S16" s="853"/>
      <c r="T16" s="853"/>
      <c r="U16" s="873"/>
      <c r="V16" s="852"/>
      <c r="W16" s="853"/>
      <c r="X16" s="853"/>
      <c r="Y16" s="873"/>
      <c r="Z16" s="874"/>
      <c r="AA16" s="853"/>
      <c r="AB16" s="853"/>
      <c r="AC16" s="851"/>
      <c r="AD16" s="852"/>
      <c r="AE16" s="853"/>
      <c r="AF16" s="853"/>
      <c r="AG16" s="873"/>
      <c r="AH16" s="856">
        <f t="shared" si="0"/>
        <v>477.5</v>
      </c>
      <c r="AI16" s="857">
        <f t="shared" si="1"/>
        <v>0</v>
      </c>
      <c r="AJ16" s="857">
        <f t="shared" si="2"/>
        <v>0</v>
      </c>
      <c r="AK16" s="927">
        <f t="shared" si="3"/>
        <v>0</v>
      </c>
      <c r="AL16" s="1156">
        <f t="shared" si="4"/>
        <v>477.5</v>
      </c>
      <c r="AM16" s="823"/>
      <c r="AP16" s="971"/>
    </row>
    <row r="17" spans="1:42" s="744" customFormat="1" ht="17.25" customHeight="1" x14ac:dyDescent="0.25">
      <c r="A17" s="1125">
        <f t="shared" si="5"/>
        <v>10</v>
      </c>
      <c r="B17" s="1149" t="s">
        <v>2041</v>
      </c>
      <c r="C17" s="829" t="s">
        <v>2042</v>
      </c>
      <c r="D17" s="961" t="s">
        <v>974</v>
      </c>
      <c r="E17" s="965" t="s">
        <v>2040</v>
      </c>
      <c r="F17" s="828">
        <v>253.5</v>
      </c>
      <c r="G17" s="872"/>
      <c r="H17" s="872"/>
      <c r="I17" s="873"/>
      <c r="J17" s="874"/>
      <c r="K17" s="853"/>
      <c r="L17" s="853"/>
      <c r="M17" s="851"/>
      <c r="N17" s="852"/>
      <c r="O17" s="853"/>
      <c r="P17" s="853"/>
      <c r="Q17" s="873"/>
      <c r="R17" s="874"/>
      <c r="S17" s="853"/>
      <c r="T17" s="853"/>
      <c r="U17" s="873"/>
      <c r="V17" s="852"/>
      <c r="W17" s="853"/>
      <c r="X17" s="853"/>
      <c r="Y17" s="873"/>
      <c r="Z17" s="874"/>
      <c r="AA17" s="853"/>
      <c r="AB17" s="853"/>
      <c r="AC17" s="851"/>
      <c r="AD17" s="852"/>
      <c r="AE17" s="853"/>
      <c r="AF17" s="853"/>
      <c r="AG17" s="873"/>
      <c r="AH17" s="856">
        <f t="shared" si="0"/>
        <v>253.5</v>
      </c>
      <c r="AI17" s="857">
        <f t="shared" si="1"/>
        <v>0</v>
      </c>
      <c r="AJ17" s="857">
        <f t="shared" si="2"/>
        <v>0</v>
      </c>
      <c r="AK17" s="927">
        <f t="shared" si="3"/>
        <v>0</v>
      </c>
      <c r="AL17" s="1156">
        <f t="shared" si="4"/>
        <v>253.5</v>
      </c>
      <c r="AM17" s="823"/>
      <c r="AP17" s="971"/>
    </row>
    <row r="18" spans="1:42" s="744" customFormat="1" ht="17.25" customHeight="1" x14ac:dyDescent="0.25">
      <c r="A18" s="1125">
        <f t="shared" si="5"/>
        <v>11</v>
      </c>
      <c r="B18" s="1149" t="s">
        <v>2043</v>
      </c>
      <c r="C18" s="829" t="s">
        <v>1839</v>
      </c>
      <c r="D18" s="1077" t="s">
        <v>801</v>
      </c>
      <c r="E18" s="965" t="s">
        <v>2040</v>
      </c>
      <c r="F18" s="852"/>
      <c r="G18" s="853">
        <v>227.5</v>
      </c>
      <c r="H18" s="853"/>
      <c r="I18" s="873"/>
      <c r="J18" s="874"/>
      <c r="K18" s="853"/>
      <c r="L18" s="853"/>
      <c r="M18" s="851"/>
      <c r="N18" s="852"/>
      <c r="O18" s="853">
        <v>282.5</v>
      </c>
      <c r="P18" s="853"/>
      <c r="Q18" s="822"/>
      <c r="R18" s="874"/>
      <c r="S18" s="853"/>
      <c r="T18" s="853"/>
      <c r="U18" s="873"/>
      <c r="V18" s="852"/>
      <c r="W18" s="853"/>
      <c r="X18" s="853">
        <v>152.5</v>
      </c>
      <c r="Y18" s="873"/>
      <c r="Z18" s="874"/>
      <c r="AA18" s="853"/>
      <c r="AB18" s="853"/>
      <c r="AC18" s="851"/>
      <c r="AD18" s="852"/>
      <c r="AE18" s="853"/>
      <c r="AF18" s="853"/>
      <c r="AG18" s="873"/>
      <c r="AH18" s="856">
        <f t="shared" si="0"/>
        <v>0</v>
      </c>
      <c r="AI18" s="857">
        <f t="shared" si="1"/>
        <v>510</v>
      </c>
      <c r="AJ18" s="857">
        <f t="shared" si="2"/>
        <v>152.5</v>
      </c>
      <c r="AK18" s="927">
        <f t="shared" si="3"/>
        <v>0</v>
      </c>
      <c r="AL18" s="1156">
        <f t="shared" si="4"/>
        <v>662.5</v>
      </c>
      <c r="AM18" s="823"/>
      <c r="AP18" s="971"/>
    </row>
    <row r="19" spans="1:42" s="744" customFormat="1" ht="17.25" customHeight="1" x14ac:dyDescent="0.25">
      <c r="A19" s="1125">
        <f t="shared" si="5"/>
        <v>12</v>
      </c>
      <c r="B19" s="1149" t="s">
        <v>1844</v>
      </c>
      <c r="C19" s="829" t="s">
        <v>1853</v>
      </c>
      <c r="D19" s="1077" t="s">
        <v>1311</v>
      </c>
      <c r="E19" s="965" t="s">
        <v>1548</v>
      </c>
      <c r="F19" s="852"/>
      <c r="G19" s="853">
        <v>73.5</v>
      </c>
      <c r="H19" s="853"/>
      <c r="I19" s="873"/>
      <c r="J19" s="874"/>
      <c r="K19" s="853"/>
      <c r="L19" s="853"/>
      <c r="M19" s="851"/>
      <c r="N19" s="852"/>
      <c r="O19" s="853">
        <v>155</v>
      </c>
      <c r="P19" s="853"/>
      <c r="Q19" s="873"/>
      <c r="R19" s="874"/>
      <c r="S19" s="853"/>
      <c r="T19" s="853"/>
      <c r="U19" s="873"/>
      <c r="V19" s="852"/>
      <c r="W19" s="853"/>
      <c r="X19" s="853"/>
      <c r="Y19" s="873"/>
      <c r="Z19" s="874"/>
      <c r="AA19" s="853"/>
      <c r="AB19" s="853"/>
      <c r="AC19" s="851"/>
      <c r="AD19" s="852"/>
      <c r="AE19" s="853"/>
      <c r="AF19" s="853"/>
      <c r="AG19" s="873"/>
      <c r="AH19" s="856">
        <f t="shared" si="0"/>
        <v>0</v>
      </c>
      <c r="AI19" s="857">
        <f t="shared" si="1"/>
        <v>228.5</v>
      </c>
      <c r="AJ19" s="857">
        <f t="shared" si="2"/>
        <v>0</v>
      </c>
      <c r="AK19" s="927">
        <f t="shared" si="3"/>
        <v>0</v>
      </c>
      <c r="AL19" s="1156">
        <f t="shared" si="4"/>
        <v>228.5</v>
      </c>
      <c r="AM19" s="1134"/>
      <c r="AP19" s="971"/>
    </row>
    <row r="20" spans="1:42" s="744" customFormat="1" ht="17.25" customHeight="1" x14ac:dyDescent="0.25">
      <c r="A20" s="1125">
        <f t="shared" si="5"/>
        <v>13</v>
      </c>
      <c r="B20" s="1149" t="s">
        <v>1303</v>
      </c>
      <c r="C20" s="829" t="s">
        <v>1915</v>
      </c>
      <c r="D20" s="1077" t="s">
        <v>48</v>
      </c>
      <c r="E20" s="965" t="s">
        <v>2031</v>
      </c>
      <c r="F20" s="852"/>
      <c r="G20" s="853">
        <v>225</v>
      </c>
      <c r="H20" s="853"/>
      <c r="I20" s="873"/>
      <c r="J20" s="874"/>
      <c r="K20" s="853"/>
      <c r="L20" s="853"/>
      <c r="M20" s="851"/>
      <c r="N20" s="852"/>
      <c r="O20" s="853"/>
      <c r="P20" s="853"/>
      <c r="Q20" s="873"/>
      <c r="R20" s="874"/>
      <c r="S20" s="853">
        <v>246.5</v>
      </c>
      <c r="T20" s="853"/>
      <c r="U20" s="873"/>
      <c r="V20" s="852"/>
      <c r="W20" s="853">
        <v>256</v>
      </c>
      <c r="X20" s="853"/>
      <c r="Y20" s="873"/>
      <c r="Z20" s="874"/>
      <c r="AA20" s="853"/>
      <c r="AB20" s="853"/>
      <c r="AC20" s="851"/>
      <c r="AD20" s="852"/>
      <c r="AE20" s="853"/>
      <c r="AF20" s="853"/>
      <c r="AG20" s="873"/>
      <c r="AH20" s="856">
        <f t="shared" si="0"/>
        <v>0</v>
      </c>
      <c r="AI20" s="857">
        <f t="shared" si="1"/>
        <v>727.5</v>
      </c>
      <c r="AJ20" s="857">
        <f t="shared" si="2"/>
        <v>0</v>
      </c>
      <c r="AK20" s="927">
        <f t="shared" si="3"/>
        <v>0</v>
      </c>
      <c r="AL20" s="1156">
        <f t="shared" si="4"/>
        <v>727.5</v>
      </c>
      <c r="AM20" s="1134"/>
      <c r="AP20" s="971"/>
    </row>
    <row r="21" spans="1:42" s="744" customFormat="1" ht="17.25" customHeight="1" x14ac:dyDescent="0.25">
      <c r="A21" s="1125">
        <f t="shared" si="5"/>
        <v>14</v>
      </c>
      <c r="B21" s="1149" t="s">
        <v>1456</v>
      </c>
      <c r="C21" s="829" t="s">
        <v>1855</v>
      </c>
      <c r="D21" s="1077" t="s">
        <v>1725</v>
      </c>
      <c r="E21" s="965" t="s">
        <v>2031</v>
      </c>
      <c r="F21" s="852"/>
      <c r="G21" s="853">
        <v>248</v>
      </c>
      <c r="H21" s="853"/>
      <c r="I21" s="873"/>
      <c r="J21" s="874"/>
      <c r="K21" s="853"/>
      <c r="L21" s="853"/>
      <c r="M21" s="851"/>
      <c r="N21" s="852"/>
      <c r="O21" s="853"/>
      <c r="P21" s="853"/>
      <c r="Q21" s="873"/>
      <c r="R21" s="874"/>
      <c r="S21" s="853">
        <v>283</v>
      </c>
      <c r="T21" s="853"/>
      <c r="U21" s="873"/>
      <c r="V21" s="852"/>
      <c r="W21" s="853">
        <v>213.5</v>
      </c>
      <c r="X21" s="853"/>
      <c r="Y21" s="873"/>
      <c r="Z21" s="874"/>
      <c r="AA21" s="853"/>
      <c r="AB21" s="853"/>
      <c r="AC21" s="851"/>
      <c r="AD21" s="852"/>
      <c r="AE21" s="853"/>
      <c r="AF21" s="853"/>
      <c r="AG21" s="873"/>
      <c r="AH21" s="856">
        <f t="shared" si="0"/>
        <v>0</v>
      </c>
      <c r="AI21" s="857">
        <f t="shared" si="1"/>
        <v>744.5</v>
      </c>
      <c r="AJ21" s="857">
        <f t="shared" si="2"/>
        <v>0</v>
      </c>
      <c r="AK21" s="927">
        <f t="shared" si="3"/>
        <v>0</v>
      </c>
      <c r="AL21" s="1156">
        <f t="shared" si="4"/>
        <v>744.5</v>
      </c>
      <c r="AM21" s="1134"/>
      <c r="AP21" s="971"/>
    </row>
    <row r="22" spans="1:42" s="744" customFormat="1" ht="17.25" customHeight="1" x14ac:dyDescent="0.25">
      <c r="A22" s="1125">
        <f t="shared" si="5"/>
        <v>15</v>
      </c>
      <c r="B22" s="1149" t="s">
        <v>1857</v>
      </c>
      <c r="C22" s="829" t="s">
        <v>1858</v>
      </c>
      <c r="D22" s="1077" t="s">
        <v>974</v>
      </c>
      <c r="E22" s="965" t="s">
        <v>1548</v>
      </c>
      <c r="F22" s="853"/>
      <c r="G22" s="853">
        <v>194</v>
      </c>
      <c r="H22" s="853"/>
      <c r="I22" s="873"/>
      <c r="J22" s="852"/>
      <c r="K22" s="853"/>
      <c r="L22" s="853"/>
      <c r="M22" s="851"/>
      <c r="N22" s="852"/>
      <c r="O22" s="853"/>
      <c r="P22" s="853"/>
      <c r="Q22" s="873"/>
      <c r="R22" s="874"/>
      <c r="S22" s="853"/>
      <c r="T22" s="853"/>
      <c r="U22" s="873"/>
      <c r="V22" s="852"/>
      <c r="W22" s="853"/>
      <c r="X22" s="853"/>
      <c r="Y22" s="873"/>
      <c r="Z22" s="874"/>
      <c r="AA22" s="853"/>
      <c r="AB22" s="853"/>
      <c r="AC22" s="851"/>
      <c r="AD22" s="852"/>
      <c r="AE22" s="853"/>
      <c r="AF22" s="853"/>
      <c r="AG22" s="873"/>
      <c r="AH22" s="856">
        <f t="shared" si="0"/>
        <v>0</v>
      </c>
      <c r="AI22" s="857">
        <f t="shared" si="1"/>
        <v>194</v>
      </c>
      <c r="AJ22" s="857">
        <f t="shared" si="2"/>
        <v>0</v>
      </c>
      <c r="AK22" s="927">
        <f t="shared" si="3"/>
        <v>0</v>
      </c>
      <c r="AL22" s="1156">
        <f t="shared" si="4"/>
        <v>194</v>
      </c>
      <c r="AM22" s="1134"/>
      <c r="AP22" s="971"/>
    </row>
    <row r="23" spans="1:42" s="744" customFormat="1" ht="17.25" customHeight="1" x14ac:dyDescent="0.25">
      <c r="A23" s="1125">
        <f t="shared" si="5"/>
        <v>16</v>
      </c>
      <c r="B23" s="1149" t="s">
        <v>2044</v>
      </c>
      <c r="C23" s="829" t="s">
        <v>1880</v>
      </c>
      <c r="D23" s="1077" t="s">
        <v>456</v>
      </c>
      <c r="E23" s="965" t="s">
        <v>2031</v>
      </c>
      <c r="F23" s="852"/>
      <c r="G23" s="853">
        <v>146</v>
      </c>
      <c r="H23" s="853"/>
      <c r="I23" s="873"/>
      <c r="J23" s="874"/>
      <c r="K23" s="853"/>
      <c r="L23" s="853"/>
      <c r="M23" s="873"/>
      <c r="N23" s="852"/>
      <c r="O23" s="853"/>
      <c r="P23" s="853"/>
      <c r="Q23" s="873"/>
      <c r="R23" s="874"/>
      <c r="S23" s="853">
        <v>199</v>
      </c>
      <c r="T23" s="853"/>
      <c r="U23" s="873"/>
      <c r="V23" s="852"/>
      <c r="W23" s="853">
        <v>222.25</v>
      </c>
      <c r="X23" s="853"/>
      <c r="Y23" s="873"/>
      <c r="Z23" s="874"/>
      <c r="AA23" s="853">
        <v>269.5</v>
      </c>
      <c r="AB23" s="853"/>
      <c r="AC23" s="851"/>
      <c r="AD23" s="852"/>
      <c r="AE23" s="853"/>
      <c r="AF23" s="853"/>
      <c r="AG23" s="873"/>
      <c r="AH23" s="856">
        <f t="shared" si="0"/>
        <v>0</v>
      </c>
      <c r="AI23" s="857">
        <f t="shared" si="1"/>
        <v>836.75</v>
      </c>
      <c r="AJ23" s="857">
        <f t="shared" si="2"/>
        <v>0</v>
      </c>
      <c r="AK23" s="927">
        <f t="shared" si="3"/>
        <v>0</v>
      </c>
      <c r="AL23" s="1156">
        <f t="shared" si="4"/>
        <v>836.75</v>
      </c>
      <c r="AM23" s="1135"/>
      <c r="AP23" s="971"/>
    </row>
    <row r="24" spans="1:42" s="744" customFormat="1" ht="17.25" customHeight="1" x14ac:dyDescent="0.25">
      <c r="A24" s="1125">
        <f t="shared" si="5"/>
        <v>17</v>
      </c>
      <c r="B24" s="1149" t="s">
        <v>1711</v>
      </c>
      <c r="C24" s="829" t="s">
        <v>1805</v>
      </c>
      <c r="D24" s="1077" t="s">
        <v>2045</v>
      </c>
      <c r="E24" s="965" t="s">
        <v>2031</v>
      </c>
      <c r="F24" s="852"/>
      <c r="G24" s="853">
        <v>267</v>
      </c>
      <c r="H24" s="853"/>
      <c r="I24" s="873"/>
      <c r="J24" s="928"/>
      <c r="K24" s="857"/>
      <c r="L24" s="857"/>
      <c r="M24" s="855"/>
      <c r="N24" s="852"/>
      <c r="O24" s="853"/>
      <c r="P24" s="853"/>
      <c r="Q24" s="873"/>
      <c r="R24" s="836"/>
      <c r="S24" s="853"/>
      <c r="T24" s="853"/>
      <c r="U24" s="873"/>
      <c r="V24" s="852"/>
      <c r="W24" s="853"/>
      <c r="X24" s="853">
        <v>192</v>
      </c>
      <c r="Y24" s="873"/>
      <c r="Z24" s="874"/>
      <c r="AA24" s="853"/>
      <c r="AB24" s="853"/>
      <c r="AC24" s="851"/>
      <c r="AD24" s="852"/>
      <c r="AE24" s="853"/>
      <c r="AF24" s="853"/>
      <c r="AG24" s="873"/>
      <c r="AH24" s="856">
        <f t="shared" si="0"/>
        <v>0</v>
      </c>
      <c r="AI24" s="857">
        <f t="shared" si="1"/>
        <v>267</v>
      </c>
      <c r="AJ24" s="857">
        <f t="shared" si="2"/>
        <v>192</v>
      </c>
      <c r="AK24" s="927">
        <f t="shared" si="3"/>
        <v>0</v>
      </c>
      <c r="AL24" s="1156">
        <f t="shared" si="4"/>
        <v>459</v>
      </c>
      <c r="AM24" s="1135"/>
      <c r="AP24" s="971"/>
    </row>
    <row r="25" spans="1:42" s="744" customFormat="1" ht="17.25" customHeight="1" x14ac:dyDescent="0.25">
      <c r="A25" s="1125">
        <f t="shared" si="5"/>
        <v>18</v>
      </c>
      <c r="B25" s="1149" t="s">
        <v>1259</v>
      </c>
      <c r="C25" s="746" t="s">
        <v>1384</v>
      </c>
      <c r="D25" s="1077" t="s">
        <v>378</v>
      </c>
      <c r="E25" s="965" t="s">
        <v>2031</v>
      </c>
      <c r="F25" s="852"/>
      <c r="G25" s="853"/>
      <c r="H25" s="853"/>
      <c r="I25" s="873">
        <v>0</v>
      </c>
      <c r="J25" s="874"/>
      <c r="K25" s="853"/>
      <c r="L25" s="853"/>
      <c r="M25" s="851">
        <v>218</v>
      </c>
      <c r="N25" s="852"/>
      <c r="O25" s="853"/>
      <c r="P25" s="853"/>
      <c r="Q25" s="873"/>
      <c r="R25" s="874"/>
      <c r="S25" s="853"/>
      <c r="T25" s="853"/>
      <c r="U25" s="873">
        <v>168</v>
      </c>
      <c r="V25" s="852"/>
      <c r="W25" s="853"/>
      <c r="X25" s="853"/>
      <c r="Y25" s="873">
        <v>245.5</v>
      </c>
      <c r="Z25" s="874"/>
      <c r="AA25" s="853"/>
      <c r="AB25" s="853"/>
      <c r="AC25" s="851">
        <v>200.5</v>
      </c>
      <c r="AD25" s="852"/>
      <c r="AE25" s="853"/>
      <c r="AF25" s="853"/>
      <c r="AG25" s="873"/>
      <c r="AH25" s="856">
        <f t="shared" si="0"/>
        <v>0</v>
      </c>
      <c r="AI25" s="857">
        <f t="shared" si="1"/>
        <v>0</v>
      </c>
      <c r="AJ25" s="857">
        <f t="shared" si="2"/>
        <v>0</v>
      </c>
      <c r="AK25" s="927">
        <f t="shared" si="3"/>
        <v>832</v>
      </c>
      <c r="AL25" s="1156">
        <f t="shared" si="4"/>
        <v>832</v>
      </c>
      <c r="AM25" s="1135"/>
      <c r="AP25" s="971"/>
    </row>
    <row r="26" spans="1:42" s="744" customFormat="1" ht="17.25" customHeight="1" x14ac:dyDescent="0.25">
      <c r="A26" s="1125">
        <f t="shared" si="5"/>
        <v>19</v>
      </c>
      <c r="B26" s="1149" t="s">
        <v>1730</v>
      </c>
      <c r="C26" s="746" t="s">
        <v>2046</v>
      </c>
      <c r="D26" s="1077" t="s">
        <v>1924</v>
      </c>
      <c r="E26" s="965" t="s">
        <v>1854</v>
      </c>
      <c r="F26" s="852"/>
      <c r="G26" s="853"/>
      <c r="H26" s="853"/>
      <c r="I26" s="873">
        <v>257.5</v>
      </c>
      <c r="J26" s="874"/>
      <c r="K26" s="853"/>
      <c r="L26" s="853"/>
      <c r="M26" s="851"/>
      <c r="N26" s="852"/>
      <c r="O26" s="853"/>
      <c r="P26" s="853"/>
      <c r="Q26" s="873"/>
      <c r="R26" s="874"/>
      <c r="S26" s="853"/>
      <c r="T26" s="853"/>
      <c r="U26" s="873"/>
      <c r="V26" s="852"/>
      <c r="W26" s="853"/>
      <c r="X26" s="853"/>
      <c r="Y26" s="873"/>
      <c r="Z26" s="874"/>
      <c r="AA26" s="853"/>
      <c r="AB26" s="853"/>
      <c r="AC26" s="851"/>
      <c r="AD26" s="852"/>
      <c r="AE26" s="853"/>
      <c r="AF26" s="853"/>
      <c r="AG26" s="873"/>
      <c r="AH26" s="856">
        <f t="shared" si="0"/>
        <v>0</v>
      </c>
      <c r="AI26" s="857">
        <f t="shared" si="1"/>
        <v>0</v>
      </c>
      <c r="AJ26" s="857">
        <f t="shared" si="2"/>
        <v>0</v>
      </c>
      <c r="AK26" s="927">
        <f t="shared" si="3"/>
        <v>257.5</v>
      </c>
      <c r="AL26" s="1156">
        <f t="shared" si="4"/>
        <v>257.5</v>
      </c>
      <c r="AM26" s="1136"/>
      <c r="AP26" s="971"/>
    </row>
    <row r="27" spans="1:42" s="744" customFormat="1" ht="17.25" customHeight="1" x14ac:dyDescent="0.25">
      <c r="A27" s="1125">
        <f t="shared" si="5"/>
        <v>20</v>
      </c>
      <c r="B27" s="1149" t="s">
        <v>40</v>
      </c>
      <c r="C27" s="746" t="s">
        <v>1301</v>
      </c>
      <c r="D27" s="1077" t="s">
        <v>1440</v>
      </c>
      <c r="E27" s="965" t="s">
        <v>2031</v>
      </c>
      <c r="F27" s="852"/>
      <c r="G27" s="853"/>
      <c r="H27" s="853"/>
      <c r="I27" s="873">
        <v>221.5</v>
      </c>
      <c r="J27" s="874"/>
      <c r="K27" s="853"/>
      <c r="L27" s="853"/>
      <c r="M27" s="851"/>
      <c r="N27" s="852"/>
      <c r="O27" s="853"/>
      <c r="P27" s="853"/>
      <c r="Q27" s="873"/>
      <c r="R27" s="874"/>
      <c r="S27" s="853"/>
      <c r="T27" s="853"/>
      <c r="U27" s="873">
        <v>165</v>
      </c>
      <c r="V27" s="852"/>
      <c r="W27" s="853"/>
      <c r="X27" s="853"/>
      <c r="Y27" s="873">
        <v>267.25</v>
      </c>
      <c r="Z27" s="874"/>
      <c r="AA27" s="853"/>
      <c r="AB27" s="853"/>
      <c r="AC27" s="851">
        <v>239.5</v>
      </c>
      <c r="AD27" s="852"/>
      <c r="AE27" s="853"/>
      <c r="AF27" s="853"/>
      <c r="AG27" s="873"/>
      <c r="AH27" s="856">
        <f t="shared" si="0"/>
        <v>0</v>
      </c>
      <c r="AI27" s="857">
        <f t="shared" si="1"/>
        <v>0</v>
      </c>
      <c r="AJ27" s="857">
        <f t="shared" si="2"/>
        <v>0</v>
      </c>
      <c r="AK27" s="927">
        <f t="shared" si="3"/>
        <v>893.25</v>
      </c>
      <c r="AL27" s="1156">
        <f t="shared" si="4"/>
        <v>893.25</v>
      </c>
      <c r="AM27" s="1136"/>
      <c r="AP27" s="971"/>
    </row>
    <row r="28" spans="1:42" s="744" customFormat="1" ht="17.25" customHeight="1" x14ac:dyDescent="0.25">
      <c r="A28" s="1125">
        <f t="shared" si="5"/>
        <v>21</v>
      </c>
      <c r="B28" s="1149" t="s">
        <v>2048</v>
      </c>
      <c r="C28" s="746" t="s">
        <v>2049</v>
      </c>
      <c r="D28" s="1077" t="s">
        <v>44</v>
      </c>
      <c r="E28" s="965" t="s">
        <v>281</v>
      </c>
      <c r="F28" s="852"/>
      <c r="G28" s="853"/>
      <c r="H28" s="853"/>
      <c r="I28" s="873"/>
      <c r="J28" s="874">
        <v>120</v>
      </c>
      <c r="K28" s="853"/>
      <c r="L28" s="853"/>
      <c r="M28" s="851"/>
      <c r="N28" s="852"/>
      <c r="O28" s="853"/>
      <c r="P28" s="853"/>
      <c r="Q28" s="873"/>
      <c r="R28" s="874"/>
      <c r="S28" s="853"/>
      <c r="T28" s="853"/>
      <c r="U28" s="873"/>
      <c r="V28" s="852"/>
      <c r="W28" s="853"/>
      <c r="X28" s="853"/>
      <c r="Y28" s="873"/>
      <c r="Z28" s="874">
        <v>169.5</v>
      </c>
      <c r="AA28" s="853"/>
      <c r="AB28" s="853"/>
      <c r="AC28" s="851"/>
      <c r="AD28" s="852"/>
      <c r="AE28" s="853"/>
      <c r="AF28" s="853"/>
      <c r="AG28" s="873"/>
      <c r="AH28" s="856">
        <f t="shared" si="0"/>
        <v>289.5</v>
      </c>
      <c r="AI28" s="857">
        <f t="shared" si="1"/>
        <v>0</v>
      </c>
      <c r="AJ28" s="857">
        <f t="shared" si="2"/>
        <v>0</v>
      </c>
      <c r="AK28" s="927">
        <f t="shared" si="3"/>
        <v>0</v>
      </c>
      <c r="AL28" s="1156">
        <f t="shared" si="4"/>
        <v>289.5</v>
      </c>
      <c r="AM28" s="1137"/>
      <c r="AP28" s="971"/>
    </row>
    <row r="29" spans="1:42" s="744" customFormat="1" ht="17.25" customHeight="1" x14ac:dyDescent="0.25">
      <c r="A29" s="1125">
        <f t="shared" si="5"/>
        <v>22</v>
      </c>
      <c r="B29" s="1154" t="s">
        <v>2048</v>
      </c>
      <c r="C29" s="697" t="s">
        <v>2050</v>
      </c>
      <c r="D29" s="1077" t="s">
        <v>378</v>
      </c>
      <c r="E29" s="966" t="s">
        <v>281</v>
      </c>
      <c r="F29" s="827"/>
      <c r="G29" s="825"/>
      <c r="H29" s="825"/>
      <c r="I29" s="822"/>
      <c r="J29" s="836">
        <v>134</v>
      </c>
      <c r="K29" s="821"/>
      <c r="L29" s="821"/>
      <c r="M29" s="830"/>
      <c r="N29" s="831"/>
      <c r="O29" s="821"/>
      <c r="P29" s="821"/>
      <c r="Q29" s="822"/>
      <c r="R29" s="836"/>
      <c r="S29" s="821"/>
      <c r="T29" s="821"/>
      <c r="U29" s="830"/>
      <c r="V29" s="831"/>
      <c r="W29" s="821"/>
      <c r="X29" s="821"/>
      <c r="Y29" s="822"/>
      <c r="Z29" s="836">
        <v>172</v>
      </c>
      <c r="AA29" s="821"/>
      <c r="AB29" s="821"/>
      <c r="AC29" s="822"/>
      <c r="AD29" s="831"/>
      <c r="AE29" s="821"/>
      <c r="AF29" s="821"/>
      <c r="AG29" s="822"/>
      <c r="AH29" s="856">
        <f t="shared" si="0"/>
        <v>306</v>
      </c>
      <c r="AI29" s="857">
        <f t="shared" si="1"/>
        <v>0</v>
      </c>
      <c r="AJ29" s="857">
        <f t="shared" si="2"/>
        <v>0</v>
      </c>
      <c r="AK29" s="927">
        <f t="shared" si="3"/>
        <v>0</v>
      </c>
      <c r="AL29" s="1156">
        <f t="shared" si="4"/>
        <v>306</v>
      </c>
      <c r="AM29" s="1138"/>
      <c r="AP29" s="971"/>
    </row>
    <row r="30" spans="1:42" s="744" customFormat="1" ht="17.25" customHeight="1" x14ac:dyDescent="0.25">
      <c r="A30" s="1125">
        <f t="shared" si="5"/>
        <v>23</v>
      </c>
      <c r="B30" s="1154" t="s">
        <v>2051</v>
      </c>
      <c r="C30" s="697" t="s">
        <v>2052</v>
      </c>
      <c r="D30" s="1077" t="s">
        <v>1700</v>
      </c>
      <c r="E30" s="966" t="s">
        <v>281</v>
      </c>
      <c r="F30" s="827"/>
      <c r="G30" s="825"/>
      <c r="H30" s="825"/>
      <c r="I30" s="822"/>
      <c r="J30" s="836">
        <v>197.5</v>
      </c>
      <c r="K30" s="821"/>
      <c r="L30" s="821"/>
      <c r="M30" s="830"/>
      <c r="N30" s="831"/>
      <c r="O30" s="821"/>
      <c r="P30" s="821"/>
      <c r="Q30" s="822"/>
      <c r="R30" s="836"/>
      <c r="S30" s="821"/>
      <c r="T30" s="821"/>
      <c r="U30" s="830"/>
      <c r="V30" s="831"/>
      <c r="W30" s="821"/>
      <c r="X30" s="821"/>
      <c r="Y30" s="822"/>
      <c r="Z30" s="836">
        <v>241.5</v>
      </c>
      <c r="AA30" s="821"/>
      <c r="AB30" s="821"/>
      <c r="AC30" s="822"/>
      <c r="AD30" s="831"/>
      <c r="AE30" s="821"/>
      <c r="AF30" s="821"/>
      <c r="AG30" s="822"/>
      <c r="AH30" s="856">
        <f t="shared" si="0"/>
        <v>439</v>
      </c>
      <c r="AI30" s="857">
        <f t="shared" si="1"/>
        <v>0</v>
      </c>
      <c r="AJ30" s="857">
        <f t="shared" si="2"/>
        <v>0</v>
      </c>
      <c r="AK30" s="927">
        <f t="shared" si="3"/>
        <v>0</v>
      </c>
      <c r="AL30" s="1156">
        <f t="shared" si="4"/>
        <v>439</v>
      </c>
      <c r="AM30" s="1138"/>
      <c r="AP30" s="971"/>
    </row>
    <row r="31" spans="1:42" s="744" customFormat="1" ht="17.25" customHeight="1" x14ac:dyDescent="0.25">
      <c r="A31" s="1125">
        <f t="shared" si="5"/>
        <v>24</v>
      </c>
      <c r="B31" s="1220" t="s">
        <v>464</v>
      </c>
      <c r="C31" s="1127" t="s">
        <v>2053</v>
      </c>
      <c r="D31" s="1077" t="s">
        <v>1293</v>
      </c>
      <c r="E31" s="966" t="s">
        <v>281</v>
      </c>
      <c r="F31" s="827"/>
      <c r="G31" s="825"/>
      <c r="H31" s="825"/>
      <c r="I31" s="822"/>
      <c r="J31" s="836">
        <v>214.5</v>
      </c>
      <c r="K31" s="821"/>
      <c r="L31" s="821"/>
      <c r="M31" s="851"/>
      <c r="N31" s="852"/>
      <c r="O31" s="853"/>
      <c r="P31" s="853"/>
      <c r="Q31" s="822"/>
      <c r="R31" s="836"/>
      <c r="S31" s="821"/>
      <c r="T31" s="821"/>
      <c r="U31" s="830"/>
      <c r="V31" s="852"/>
      <c r="W31" s="853"/>
      <c r="X31" s="853"/>
      <c r="Y31" s="822"/>
      <c r="Z31" s="852"/>
      <c r="AA31" s="853"/>
      <c r="AB31" s="853"/>
      <c r="AC31" s="822"/>
      <c r="AD31" s="831"/>
      <c r="AE31" s="821"/>
      <c r="AF31" s="821"/>
      <c r="AG31" s="822"/>
      <c r="AH31" s="856">
        <f t="shared" si="0"/>
        <v>214.5</v>
      </c>
      <c r="AI31" s="857">
        <f t="shared" si="1"/>
        <v>0</v>
      </c>
      <c r="AJ31" s="857">
        <f t="shared" si="2"/>
        <v>0</v>
      </c>
      <c r="AK31" s="927">
        <f t="shared" si="3"/>
        <v>0</v>
      </c>
      <c r="AL31" s="1156">
        <f t="shared" si="4"/>
        <v>214.5</v>
      </c>
      <c r="AM31" s="1138"/>
      <c r="AP31" s="971"/>
    </row>
    <row r="32" spans="1:42" s="1507" customFormat="1" ht="17.25" customHeight="1" thickBot="1" x14ac:dyDescent="0.3">
      <c r="A32" s="1125">
        <f t="shared" si="5"/>
        <v>25</v>
      </c>
      <c r="B32" s="1491" t="s">
        <v>2054</v>
      </c>
      <c r="C32" s="1492" t="s">
        <v>2055</v>
      </c>
      <c r="D32" s="1493" t="s">
        <v>26</v>
      </c>
      <c r="E32" s="1494" t="s">
        <v>286</v>
      </c>
      <c r="F32" s="1495"/>
      <c r="G32" s="1496"/>
      <c r="H32" s="1496"/>
      <c r="I32" s="1497"/>
      <c r="J32" s="1498"/>
      <c r="K32" s="1499">
        <v>291</v>
      </c>
      <c r="L32" s="1499"/>
      <c r="M32" s="1500"/>
      <c r="N32" s="1495"/>
      <c r="O32" s="1496"/>
      <c r="P32" s="1496"/>
      <c r="Q32" s="1497"/>
      <c r="R32" s="1498"/>
      <c r="S32" s="1499"/>
      <c r="T32" s="1499"/>
      <c r="U32" s="1501"/>
      <c r="V32" s="1495"/>
      <c r="W32" s="1496"/>
      <c r="X32" s="1496"/>
      <c r="Y32" s="1497"/>
      <c r="Z32" s="1495"/>
      <c r="AA32" s="1496"/>
      <c r="AB32" s="1496">
        <v>0</v>
      </c>
      <c r="AC32" s="1497"/>
      <c r="AD32" s="1502"/>
      <c r="AE32" s="1499"/>
      <c r="AF32" s="1499"/>
      <c r="AG32" s="1497"/>
      <c r="AH32" s="1503">
        <f t="shared" si="0"/>
        <v>0</v>
      </c>
      <c r="AI32" s="1504">
        <f t="shared" si="1"/>
        <v>291</v>
      </c>
      <c r="AJ32" s="1504">
        <f t="shared" si="2"/>
        <v>0</v>
      </c>
      <c r="AK32" s="1505">
        <f t="shared" si="3"/>
        <v>0</v>
      </c>
      <c r="AL32" s="1506">
        <f t="shared" si="4"/>
        <v>291</v>
      </c>
      <c r="AM32" s="1139"/>
      <c r="AP32" s="1508"/>
    </row>
    <row r="33" spans="1:43" s="744" customFormat="1" ht="17.25" customHeight="1" x14ac:dyDescent="0.25">
      <c r="A33" s="1125">
        <f t="shared" si="5"/>
        <v>26</v>
      </c>
      <c r="B33" s="1154" t="s">
        <v>1983</v>
      </c>
      <c r="C33" s="697" t="s">
        <v>2056</v>
      </c>
      <c r="D33" s="1077" t="s">
        <v>2057</v>
      </c>
      <c r="E33" s="966" t="s">
        <v>281</v>
      </c>
      <c r="F33" s="827"/>
      <c r="G33" s="825"/>
      <c r="H33" s="825"/>
      <c r="I33" s="822"/>
      <c r="J33" s="836"/>
      <c r="K33" s="821">
        <v>222.5</v>
      </c>
      <c r="L33" s="821"/>
      <c r="M33" s="830"/>
      <c r="N33" s="831"/>
      <c r="O33" s="821"/>
      <c r="P33" s="821"/>
      <c r="Q33" s="822"/>
      <c r="R33" s="836"/>
      <c r="S33" s="821"/>
      <c r="T33" s="821"/>
      <c r="U33" s="830"/>
      <c r="V33" s="831"/>
      <c r="W33" s="821"/>
      <c r="X33" s="821"/>
      <c r="Y33" s="822"/>
      <c r="Z33" s="831"/>
      <c r="AA33" s="821">
        <v>0</v>
      </c>
      <c r="AB33" s="821"/>
      <c r="AC33" s="822"/>
      <c r="AD33" s="831"/>
      <c r="AE33" s="821"/>
      <c r="AF33" s="821"/>
      <c r="AG33" s="822"/>
      <c r="AH33" s="856">
        <f t="shared" si="0"/>
        <v>0</v>
      </c>
      <c r="AI33" s="857">
        <f t="shared" si="1"/>
        <v>222.5</v>
      </c>
      <c r="AJ33" s="857">
        <f t="shared" si="2"/>
        <v>0</v>
      </c>
      <c r="AK33" s="927">
        <f t="shared" si="3"/>
        <v>0</v>
      </c>
      <c r="AL33" s="1156">
        <f t="shared" si="4"/>
        <v>222.5</v>
      </c>
      <c r="AM33" s="1138"/>
      <c r="AP33" s="971"/>
    </row>
    <row r="34" spans="1:43" s="744" customFormat="1" ht="17.25" customHeight="1" x14ac:dyDescent="0.25">
      <c r="A34" s="1125">
        <f t="shared" si="5"/>
        <v>27</v>
      </c>
      <c r="B34" s="1220" t="s">
        <v>1799</v>
      </c>
      <c r="C34" s="1127" t="s">
        <v>2060</v>
      </c>
      <c r="D34" s="1077" t="s">
        <v>26</v>
      </c>
      <c r="E34" s="966" t="s">
        <v>286</v>
      </c>
      <c r="F34" s="827"/>
      <c r="G34" s="825"/>
      <c r="H34" s="825"/>
      <c r="I34" s="822"/>
      <c r="J34" s="836"/>
      <c r="K34" s="821">
        <v>274</v>
      </c>
      <c r="L34" s="821"/>
      <c r="M34" s="826"/>
      <c r="N34" s="827"/>
      <c r="O34" s="825"/>
      <c r="P34" s="825"/>
      <c r="Q34" s="822"/>
      <c r="R34" s="836"/>
      <c r="S34" s="821"/>
      <c r="T34" s="821"/>
      <c r="U34" s="830"/>
      <c r="V34" s="827"/>
      <c r="W34" s="825"/>
      <c r="X34" s="825"/>
      <c r="Y34" s="822"/>
      <c r="Z34" s="827"/>
      <c r="AA34" s="825"/>
      <c r="AB34" s="825">
        <v>128</v>
      </c>
      <c r="AC34" s="822"/>
      <c r="AD34" s="831"/>
      <c r="AE34" s="821"/>
      <c r="AF34" s="821"/>
      <c r="AG34" s="822"/>
      <c r="AH34" s="856">
        <f t="shared" si="0"/>
        <v>0</v>
      </c>
      <c r="AI34" s="857">
        <f t="shared" si="1"/>
        <v>274</v>
      </c>
      <c r="AJ34" s="857">
        <f t="shared" si="2"/>
        <v>128</v>
      </c>
      <c r="AK34" s="927">
        <f t="shared" si="3"/>
        <v>0</v>
      </c>
      <c r="AL34" s="1156">
        <f t="shared" si="4"/>
        <v>402</v>
      </c>
      <c r="AM34" s="1138"/>
      <c r="AP34" s="971"/>
    </row>
    <row r="35" spans="1:43" s="744" customFormat="1" ht="17.25" customHeight="1" x14ac:dyDescent="0.25">
      <c r="A35" s="1125">
        <f t="shared" si="5"/>
        <v>28</v>
      </c>
      <c r="B35" s="1154" t="s">
        <v>1647</v>
      </c>
      <c r="C35" s="697" t="s">
        <v>1648</v>
      </c>
      <c r="D35" s="1077" t="s">
        <v>1846</v>
      </c>
      <c r="E35" s="966" t="s">
        <v>286</v>
      </c>
      <c r="F35" s="827"/>
      <c r="G35" s="825"/>
      <c r="H35" s="825"/>
      <c r="I35" s="822"/>
      <c r="J35" s="836"/>
      <c r="K35" s="821">
        <v>172.5</v>
      </c>
      <c r="L35" s="821"/>
      <c r="M35" s="851"/>
      <c r="N35" s="852"/>
      <c r="O35" s="853"/>
      <c r="P35" s="853"/>
      <c r="Q35" s="822"/>
      <c r="R35" s="836"/>
      <c r="S35" s="821"/>
      <c r="T35" s="821"/>
      <c r="U35" s="830"/>
      <c r="V35" s="852"/>
      <c r="W35" s="853"/>
      <c r="X35" s="853"/>
      <c r="Y35" s="822"/>
      <c r="Z35" s="852"/>
      <c r="AA35" s="853">
        <v>148</v>
      </c>
      <c r="AB35" s="853"/>
      <c r="AC35" s="822"/>
      <c r="AD35" s="831"/>
      <c r="AE35" s="821"/>
      <c r="AF35" s="821"/>
      <c r="AG35" s="822"/>
      <c r="AH35" s="856">
        <f t="shared" si="0"/>
        <v>0</v>
      </c>
      <c r="AI35" s="857">
        <f t="shared" si="1"/>
        <v>320.5</v>
      </c>
      <c r="AJ35" s="857">
        <f t="shared" si="2"/>
        <v>0</v>
      </c>
      <c r="AK35" s="927">
        <f t="shared" si="3"/>
        <v>0</v>
      </c>
      <c r="AL35" s="1156">
        <f t="shared" si="4"/>
        <v>320.5</v>
      </c>
      <c r="AM35" s="1138"/>
      <c r="AP35" s="971"/>
      <c r="AQ35" s="971"/>
    </row>
    <row r="36" spans="1:43" s="744" customFormat="1" ht="17.25" customHeight="1" x14ac:dyDescent="0.25">
      <c r="A36" s="1125">
        <f t="shared" si="5"/>
        <v>29</v>
      </c>
      <c r="B36" s="1149" t="s">
        <v>470</v>
      </c>
      <c r="C36" s="746" t="s">
        <v>2061</v>
      </c>
      <c r="D36" s="1077" t="s">
        <v>2062</v>
      </c>
      <c r="E36" s="966" t="s">
        <v>286</v>
      </c>
      <c r="F36" s="827"/>
      <c r="G36" s="825"/>
      <c r="H36" s="825"/>
      <c r="I36" s="822"/>
      <c r="J36" s="840"/>
      <c r="K36" s="841">
        <v>248</v>
      </c>
      <c r="L36" s="841"/>
      <c r="M36" s="855"/>
      <c r="N36" s="856"/>
      <c r="O36" s="857"/>
      <c r="P36" s="857"/>
      <c r="Q36" s="839"/>
      <c r="R36" s="840"/>
      <c r="S36" s="841"/>
      <c r="T36" s="841"/>
      <c r="U36" s="842"/>
      <c r="V36" s="856"/>
      <c r="W36" s="857"/>
      <c r="X36" s="857"/>
      <c r="Y36" s="839"/>
      <c r="Z36" s="856"/>
      <c r="AA36" s="857"/>
      <c r="AB36" s="857">
        <v>194</v>
      </c>
      <c r="AC36" s="839"/>
      <c r="AD36" s="843"/>
      <c r="AE36" s="841"/>
      <c r="AF36" s="841"/>
      <c r="AG36" s="839"/>
      <c r="AH36" s="856">
        <f t="shared" si="0"/>
        <v>0</v>
      </c>
      <c r="AI36" s="857">
        <f t="shared" si="1"/>
        <v>248</v>
      </c>
      <c r="AJ36" s="857">
        <f t="shared" si="2"/>
        <v>194</v>
      </c>
      <c r="AK36" s="927">
        <f t="shared" si="3"/>
        <v>0</v>
      </c>
      <c r="AL36" s="1156">
        <f t="shared" si="4"/>
        <v>442</v>
      </c>
      <c r="AM36" s="1138"/>
      <c r="AP36" s="971"/>
    </row>
    <row r="37" spans="1:43" s="744" customFormat="1" ht="17.25" customHeight="1" thickBot="1" x14ac:dyDescent="0.3">
      <c r="A37" s="1125">
        <f t="shared" si="5"/>
        <v>30</v>
      </c>
      <c r="B37" s="1149" t="s">
        <v>1782</v>
      </c>
      <c r="C37" s="746" t="s">
        <v>2063</v>
      </c>
      <c r="D37" s="1077" t="s">
        <v>1293</v>
      </c>
      <c r="E37" s="966" t="s">
        <v>281</v>
      </c>
      <c r="F37" s="827"/>
      <c r="G37" s="825"/>
      <c r="H37" s="825"/>
      <c r="I37" s="822"/>
      <c r="J37" s="840"/>
      <c r="K37" s="841">
        <v>214.5</v>
      </c>
      <c r="L37" s="841"/>
      <c r="M37" s="842"/>
      <c r="N37" s="843"/>
      <c r="O37" s="841"/>
      <c r="P37" s="841"/>
      <c r="Q37" s="839"/>
      <c r="R37" s="840"/>
      <c r="S37" s="841"/>
      <c r="T37" s="841"/>
      <c r="U37" s="842"/>
      <c r="V37" s="843"/>
      <c r="W37" s="841"/>
      <c r="X37" s="841"/>
      <c r="Y37" s="839"/>
      <c r="Z37" s="843"/>
      <c r="AA37" s="841"/>
      <c r="AB37" s="841"/>
      <c r="AC37" s="839"/>
      <c r="AD37" s="843"/>
      <c r="AE37" s="841"/>
      <c r="AF37" s="841"/>
      <c r="AG37" s="839"/>
      <c r="AH37" s="856">
        <f t="shared" si="0"/>
        <v>0</v>
      </c>
      <c r="AI37" s="857">
        <f t="shared" si="1"/>
        <v>214.5</v>
      </c>
      <c r="AJ37" s="857">
        <f t="shared" si="2"/>
        <v>0</v>
      </c>
      <c r="AK37" s="927">
        <f t="shared" si="3"/>
        <v>0</v>
      </c>
      <c r="AL37" s="1156">
        <f t="shared" si="4"/>
        <v>214.5</v>
      </c>
      <c r="AM37" s="1140"/>
      <c r="AP37" s="971"/>
    </row>
    <row r="38" spans="1:43" s="744" customFormat="1" ht="17.25" customHeight="1" x14ac:dyDescent="0.25">
      <c r="A38" s="1125">
        <f t="shared" si="5"/>
        <v>31</v>
      </c>
      <c r="B38" s="1149" t="s">
        <v>464</v>
      </c>
      <c r="C38" s="746" t="s">
        <v>2064</v>
      </c>
      <c r="D38" s="1077" t="s">
        <v>1293</v>
      </c>
      <c r="E38" s="965" t="s">
        <v>281</v>
      </c>
      <c r="F38" s="852"/>
      <c r="G38" s="853"/>
      <c r="H38" s="853"/>
      <c r="I38" s="873"/>
      <c r="J38" s="874"/>
      <c r="K38" s="853">
        <v>180</v>
      </c>
      <c r="L38" s="853"/>
      <c r="M38" s="851"/>
      <c r="N38" s="852"/>
      <c r="O38" s="853"/>
      <c r="P38" s="853"/>
      <c r="Q38" s="873"/>
      <c r="R38" s="874"/>
      <c r="S38" s="853"/>
      <c r="T38" s="853"/>
      <c r="U38" s="873"/>
      <c r="V38" s="874"/>
      <c r="W38" s="853"/>
      <c r="X38" s="853"/>
      <c r="Y38" s="851"/>
      <c r="Z38" s="874"/>
      <c r="AA38" s="853"/>
      <c r="AB38" s="853"/>
      <c r="AC38" s="851"/>
      <c r="AD38" s="852"/>
      <c r="AE38" s="853"/>
      <c r="AF38" s="853"/>
      <c r="AG38" s="873"/>
      <c r="AH38" s="856">
        <f t="shared" si="0"/>
        <v>0</v>
      </c>
      <c r="AI38" s="857">
        <f t="shared" si="1"/>
        <v>180</v>
      </c>
      <c r="AJ38" s="857">
        <f t="shared" si="2"/>
        <v>0</v>
      </c>
      <c r="AK38" s="927">
        <f t="shared" si="3"/>
        <v>0</v>
      </c>
      <c r="AL38" s="1156">
        <f t="shared" si="4"/>
        <v>180</v>
      </c>
      <c r="AM38" s="1141"/>
      <c r="AP38" s="971"/>
    </row>
    <row r="39" spans="1:43" s="744" customFormat="1" ht="17.25" customHeight="1" x14ac:dyDescent="0.25">
      <c r="A39" s="1125">
        <f t="shared" si="5"/>
        <v>32</v>
      </c>
      <c r="B39" s="1154" t="s">
        <v>2065</v>
      </c>
      <c r="C39" s="625" t="s">
        <v>2066</v>
      </c>
      <c r="D39" s="1077" t="s">
        <v>26</v>
      </c>
      <c r="E39" s="965" t="s">
        <v>281</v>
      </c>
      <c r="F39" s="852"/>
      <c r="G39" s="853"/>
      <c r="H39" s="853"/>
      <c r="I39" s="873"/>
      <c r="J39" s="874"/>
      <c r="K39" s="853">
        <v>195</v>
      </c>
      <c r="L39" s="853"/>
      <c r="M39" s="851"/>
      <c r="N39" s="852"/>
      <c r="O39" s="853"/>
      <c r="P39" s="853"/>
      <c r="Q39" s="873"/>
      <c r="R39" s="874"/>
      <c r="S39" s="853"/>
      <c r="T39" s="853"/>
      <c r="U39" s="873"/>
      <c r="V39" s="874"/>
      <c r="W39" s="853"/>
      <c r="X39" s="853"/>
      <c r="Y39" s="851"/>
      <c r="Z39" s="874"/>
      <c r="AA39" s="853"/>
      <c r="AB39" s="853"/>
      <c r="AC39" s="851"/>
      <c r="AD39" s="852"/>
      <c r="AE39" s="853"/>
      <c r="AF39" s="853"/>
      <c r="AG39" s="873"/>
      <c r="AH39" s="856">
        <f t="shared" si="0"/>
        <v>0</v>
      </c>
      <c r="AI39" s="857">
        <f t="shared" si="1"/>
        <v>195</v>
      </c>
      <c r="AJ39" s="857">
        <f t="shared" si="2"/>
        <v>0</v>
      </c>
      <c r="AK39" s="927">
        <f t="shared" si="3"/>
        <v>0</v>
      </c>
      <c r="AL39" s="1156">
        <f t="shared" si="4"/>
        <v>195</v>
      </c>
      <c r="AM39" s="823"/>
      <c r="AP39" s="971"/>
    </row>
    <row r="40" spans="1:43" s="744" customFormat="1" ht="17.25" customHeight="1" x14ac:dyDescent="0.25">
      <c r="A40" s="1125">
        <f t="shared" si="5"/>
        <v>33</v>
      </c>
      <c r="B40" s="1149" t="s">
        <v>686</v>
      </c>
      <c r="C40" s="1155" t="s">
        <v>2067</v>
      </c>
      <c r="D40" s="1077" t="s">
        <v>26</v>
      </c>
      <c r="E40" s="968" t="s">
        <v>281</v>
      </c>
      <c r="F40" s="852"/>
      <c r="G40" s="853"/>
      <c r="H40" s="853"/>
      <c r="I40" s="873"/>
      <c r="J40" s="874"/>
      <c r="K40" s="853">
        <v>207</v>
      </c>
      <c r="L40" s="853"/>
      <c r="M40" s="851"/>
      <c r="N40" s="852"/>
      <c r="O40" s="853"/>
      <c r="P40" s="853"/>
      <c r="Q40" s="873"/>
      <c r="R40" s="874"/>
      <c r="S40" s="853"/>
      <c r="T40" s="853"/>
      <c r="U40" s="873"/>
      <c r="V40" s="874"/>
      <c r="W40" s="853"/>
      <c r="X40" s="853"/>
      <c r="Y40" s="851"/>
      <c r="Z40" s="874"/>
      <c r="AA40" s="853"/>
      <c r="AB40" s="853"/>
      <c r="AC40" s="851"/>
      <c r="AD40" s="852"/>
      <c r="AE40" s="853"/>
      <c r="AF40" s="853"/>
      <c r="AG40" s="873"/>
      <c r="AH40" s="856">
        <f t="shared" si="0"/>
        <v>0</v>
      </c>
      <c r="AI40" s="857">
        <f t="shared" si="1"/>
        <v>207</v>
      </c>
      <c r="AJ40" s="857">
        <f t="shared" si="2"/>
        <v>0</v>
      </c>
      <c r="AK40" s="927">
        <f t="shared" si="3"/>
        <v>0</v>
      </c>
      <c r="AL40" s="1156">
        <f t="shared" si="4"/>
        <v>207</v>
      </c>
      <c r="AM40" s="823"/>
      <c r="AP40" s="971"/>
    </row>
    <row r="41" spans="1:43" s="744" customFormat="1" ht="17.25" customHeight="1" x14ac:dyDescent="0.25">
      <c r="A41" s="1125">
        <f t="shared" si="5"/>
        <v>34</v>
      </c>
      <c r="B41" s="1149" t="s">
        <v>2068</v>
      </c>
      <c r="C41" s="829" t="s">
        <v>1940</v>
      </c>
      <c r="D41" s="1077" t="s">
        <v>44</v>
      </c>
      <c r="E41" s="965" t="s">
        <v>281</v>
      </c>
      <c r="F41" s="852"/>
      <c r="G41" s="853"/>
      <c r="H41" s="853"/>
      <c r="I41" s="873"/>
      <c r="J41" s="874"/>
      <c r="K41" s="853"/>
      <c r="L41" s="853">
        <v>252.5</v>
      </c>
      <c r="M41" s="851"/>
      <c r="N41" s="852"/>
      <c r="O41" s="853"/>
      <c r="P41" s="853"/>
      <c r="Q41" s="873"/>
      <c r="R41" s="874"/>
      <c r="S41" s="853"/>
      <c r="T41" s="853"/>
      <c r="U41" s="873"/>
      <c r="V41" s="874"/>
      <c r="W41" s="853"/>
      <c r="X41" s="853"/>
      <c r="Y41" s="851"/>
      <c r="Z41" s="874"/>
      <c r="AA41" s="853"/>
      <c r="AB41" s="853">
        <v>139.5</v>
      </c>
      <c r="AC41" s="851"/>
      <c r="AD41" s="852"/>
      <c r="AE41" s="853"/>
      <c r="AF41" s="853"/>
      <c r="AG41" s="873"/>
      <c r="AH41" s="856">
        <f t="shared" si="0"/>
        <v>0</v>
      </c>
      <c r="AI41" s="857">
        <f t="shared" si="1"/>
        <v>0</v>
      </c>
      <c r="AJ41" s="857">
        <f t="shared" si="2"/>
        <v>392</v>
      </c>
      <c r="AK41" s="927">
        <f t="shared" si="3"/>
        <v>0</v>
      </c>
      <c r="AL41" s="1156">
        <f t="shared" si="4"/>
        <v>392</v>
      </c>
      <c r="AM41" s="824"/>
      <c r="AP41" s="971"/>
    </row>
    <row r="42" spans="1:43" s="744" customFormat="1" ht="17.25" customHeight="1" x14ac:dyDescent="0.25">
      <c r="A42" s="1125">
        <f t="shared" si="5"/>
        <v>35</v>
      </c>
      <c r="B42" s="1223" t="s">
        <v>1768</v>
      </c>
      <c r="C42" s="1228" t="s">
        <v>2069</v>
      </c>
      <c r="D42" s="1225" t="s">
        <v>240</v>
      </c>
      <c r="E42" s="1224" t="s">
        <v>286</v>
      </c>
      <c r="F42" s="852"/>
      <c r="G42" s="853"/>
      <c r="H42" s="853"/>
      <c r="I42" s="873"/>
      <c r="J42" s="928"/>
      <c r="K42" s="857"/>
      <c r="L42" s="857">
        <v>0</v>
      </c>
      <c r="M42" s="855"/>
      <c r="N42" s="856"/>
      <c r="O42" s="857"/>
      <c r="P42" s="857"/>
      <c r="Q42" s="927"/>
      <c r="R42" s="874"/>
      <c r="S42" s="853"/>
      <c r="T42" s="853"/>
      <c r="U42" s="873"/>
      <c r="V42" s="874"/>
      <c r="W42" s="853"/>
      <c r="X42" s="853"/>
      <c r="Y42" s="851"/>
      <c r="Z42" s="874"/>
      <c r="AA42" s="853"/>
      <c r="AB42" s="853">
        <v>244</v>
      </c>
      <c r="AC42" s="851"/>
      <c r="AD42" s="852"/>
      <c r="AE42" s="853"/>
      <c r="AF42" s="853"/>
      <c r="AG42" s="873"/>
      <c r="AH42" s="856">
        <f t="shared" si="0"/>
        <v>0</v>
      </c>
      <c r="AI42" s="857">
        <f t="shared" si="1"/>
        <v>0</v>
      </c>
      <c r="AJ42" s="857">
        <f t="shared" si="2"/>
        <v>244</v>
      </c>
      <c r="AK42" s="927">
        <f t="shared" si="3"/>
        <v>0</v>
      </c>
      <c r="AL42" s="1156">
        <f t="shared" si="4"/>
        <v>244</v>
      </c>
      <c r="AM42" s="824"/>
      <c r="AP42" s="971"/>
    </row>
    <row r="43" spans="1:43" s="744" customFormat="1" ht="17.25" customHeight="1" x14ac:dyDescent="0.25">
      <c r="A43" s="1125">
        <f t="shared" si="5"/>
        <v>36</v>
      </c>
      <c r="B43" s="1222" t="s">
        <v>184</v>
      </c>
      <c r="C43" s="750" t="s">
        <v>1566</v>
      </c>
      <c r="D43" s="1078" t="s">
        <v>26</v>
      </c>
      <c r="E43" s="1076" t="s">
        <v>281</v>
      </c>
      <c r="F43" s="852"/>
      <c r="G43" s="853"/>
      <c r="H43" s="853"/>
      <c r="I43" s="873"/>
      <c r="J43" s="874"/>
      <c r="K43" s="853"/>
      <c r="L43" s="853"/>
      <c r="M43" s="851">
        <v>236.5</v>
      </c>
      <c r="N43" s="852"/>
      <c r="O43" s="853"/>
      <c r="P43" s="853"/>
      <c r="Q43" s="873"/>
      <c r="R43" s="874"/>
      <c r="S43" s="853"/>
      <c r="T43" s="853"/>
      <c r="U43" s="873"/>
      <c r="V43" s="874"/>
      <c r="W43" s="853"/>
      <c r="X43" s="853"/>
      <c r="Y43" s="851">
        <v>284.75</v>
      </c>
      <c r="Z43" s="874"/>
      <c r="AA43" s="853"/>
      <c r="AB43" s="853"/>
      <c r="AC43" s="851">
        <v>274.5</v>
      </c>
      <c r="AD43" s="852"/>
      <c r="AE43" s="853"/>
      <c r="AF43" s="853"/>
      <c r="AG43" s="873"/>
      <c r="AH43" s="856">
        <f t="shared" si="0"/>
        <v>0</v>
      </c>
      <c r="AI43" s="857">
        <f t="shared" si="1"/>
        <v>0</v>
      </c>
      <c r="AJ43" s="857">
        <f t="shared" si="2"/>
        <v>0</v>
      </c>
      <c r="AK43" s="927">
        <f t="shared" si="3"/>
        <v>795.75</v>
      </c>
      <c r="AL43" s="1156">
        <f t="shared" si="4"/>
        <v>795.75</v>
      </c>
      <c r="AM43" s="823"/>
      <c r="AP43" s="971"/>
    </row>
    <row r="44" spans="1:43" s="744" customFormat="1" ht="17.25" customHeight="1" x14ac:dyDescent="0.25">
      <c r="A44" s="1125">
        <f t="shared" si="5"/>
        <v>37</v>
      </c>
      <c r="B44" s="1149" t="s">
        <v>2157</v>
      </c>
      <c r="C44" s="746" t="s">
        <v>2070</v>
      </c>
      <c r="D44" s="1077" t="s">
        <v>2071</v>
      </c>
      <c r="E44" s="965" t="s">
        <v>281</v>
      </c>
      <c r="F44" s="852"/>
      <c r="G44" s="853"/>
      <c r="H44" s="853"/>
      <c r="I44" s="873"/>
      <c r="J44" s="874"/>
      <c r="K44" s="853"/>
      <c r="L44" s="853"/>
      <c r="M44" s="851">
        <v>251</v>
      </c>
      <c r="N44" s="852"/>
      <c r="O44" s="853"/>
      <c r="P44" s="853"/>
      <c r="Q44" s="873"/>
      <c r="R44" s="874"/>
      <c r="S44" s="853"/>
      <c r="T44" s="853"/>
      <c r="U44" s="873"/>
      <c r="V44" s="874"/>
      <c r="W44" s="853"/>
      <c r="X44" s="853"/>
      <c r="Y44" s="851"/>
      <c r="Z44" s="874"/>
      <c r="AA44" s="853"/>
      <c r="AB44" s="853"/>
      <c r="AC44" s="851">
        <v>243.5</v>
      </c>
      <c r="AD44" s="852"/>
      <c r="AE44" s="853"/>
      <c r="AF44" s="853"/>
      <c r="AG44" s="873"/>
      <c r="AH44" s="856">
        <f t="shared" si="0"/>
        <v>0</v>
      </c>
      <c r="AI44" s="857">
        <f t="shared" si="1"/>
        <v>0</v>
      </c>
      <c r="AJ44" s="857">
        <f t="shared" si="2"/>
        <v>0</v>
      </c>
      <c r="AK44" s="927">
        <f t="shared" si="3"/>
        <v>494.5</v>
      </c>
      <c r="AL44" s="1156">
        <f t="shared" si="4"/>
        <v>494.5</v>
      </c>
      <c r="AM44" s="1136"/>
      <c r="AP44" s="971"/>
    </row>
    <row r="45" spans="1:43" s="744" customFormat="1" ht="17.25" customHeight="1" x14ac:dyDescent="0.25">
      <c r="A45" s="1125">
        <f t="shared" si="5"/>
        <v>38</v>
      </c>
      <c r="B45" s="1149" t="s">
        <v>1840</v>
      </c>
      <c r="C45" s="1149" t="s">
        <v>1931</v>
      </c>
      <c r="D45" s="1229" t="s">
        <v>44</v>
      </c>
      <c r="E45" s="1227" t="s">
        <v>286</v>
      </c>
      <c r="F45" s="852">
        <v>167</v>
      </c>
      <c r="G45" s="853"/>
      <c r="H45" s="853"/>
      <c r="I45" s="873"/>
      <c r="J45" s="874"/>
      <c r="K45" s="853"/>
      <c r="L45" s="853"/>
      <c r="M45" s="851"/>
      <c r="N45" s="852">
        <v>253</v>
      </c>
      <c r="O45" s="853"/>
      <c r="P45" s="853"/>
      <c r="Q45" s="873"/>
      <c r="R45" s="874"/>
      <c r="S45" s="853"/>
      <c r="T45" s="853"/>
      <c r="U45" s="873"/>
      <c r="V45" s="874"/>
      <c r="W45" s="853"/>
      <c r="X45" s="853"/>
      <c r="Y45" s="851"/>
      <c r="Z45" s="874"/>
      <c r="AA45" s="853"/>
      <c r="AB45" s="853"/>
      <c r="AC45" s="851"/>
      <c r="AD45" s="852"/>
      <c r="AE45" s="853"/>
      <c r="AF45" s="853"/>
      <c r="AG45" s="873"/>
      <c r="AH45" s="856">
        <f t="shared" si="0"/>
        <v>420</v>
      </c>
      <c r="AI45" s="857">
        <f t="shared" si="1"/>
        <v>0</v>
      </c>
      <c r="AJ45" s="857">
        <f t="shared" si="2"/>
        <v>0</v>
      </c>
      <c r="AK45" s="927">
        <f t="shared" si="3"/>
        <v>0</v>
      </c>
      <c r="AL45" s="1156">
        <f t="shared" si="4"/>
        <v>420</v>
      </c>
      <c r="AM45" s="824"/>
      <c r="AP45" s="971"/>
    </row>
    <row r="46" spans="1:43" s="744" customFormat="1" ht="17.25" customHeight="1" x14ac:dyDescent="0.25">
      <c r="A46" s="1125">
        <f t="shared" si="5"/>
        <v>39</v>
      </c>
      <c r="B46" s="1149" t="s">
        <v>1938</v>
      </c>
      <c r="C46" s="1149" t="s">
        <v>796</v>
      </c>
      <c r="D46" s="1078" t="s">
        <v>1206</v>
      </c>
      <c r="E46" s="1221" t="s">
        <v>1422</v>
      </c>
      <c r="F46" s="852"/>
      <c r="G46" s="853"/>
      <c r="H46" s="853"/>
      <c r="I46" s="873"/>
      <c r="J46" s="874"/>
      <c r="K46" s="853"/>
      <c r="L46" s="853"/>
      <c r="M46" s="851"/>
      <c r="N46" s="852">
        <v>256</v>
      </c>
      <c r="O46" s="853"/>
      <c r="P46" s="853"/>
      <c r="Q46" s="873"/>
      <c r="R46" s="874"/>
      <c r="S46" s="853">
        <v>0</v>
      </c>
      <c r="T46" s="853"/>
      <c r="U46" s="873"/>
      <c r="V46" s="874"/>
      <c r="W46" s="853"/>
      <c r="X46" s="853"/>
      <c r="Y46" s="851"/>
      <c r="Z46" s="874"/>
      <c r="AA46" s="853"/>
      <c r="AB46" s="853"/>
      <c r="AC46" s="851"/>
      <c r="AD46" s="852"/>
      <c r="AE46" s="853">
        <v>189.5</v>
      </c>
      <c r="AF46" s="853"/>
      <c r="AG46" s="873"/>
      <c r="AH46" s="856">
        <f t="shared" si="0"/>
        <v>256</v>
      </c>
      <c r="AI46" s="857">
        <f t="shared" si="1"/>
        <v>189.5</v>
      </c>
      <c r="AJ46" s="857">
        <f t="shared" si="2"/>
        <v>0</v>
      </c>
      <c r="AK46" s="927">
        <f t="shared" si="3"/>
        <v>0</v>
      </c>
      <c r="AL46" s="1156">
        <f t="shared" si="4"/>
        <v>445.5</v>
      </c>
      <c r="AM46" s="824"/>
      <c r="AP46" s="971"/>
    </row>
    <row r="47" spans="1:43" s="744" customFormat="1" ht="17.25" customHeight="1" x14ac:dyDescent="0.25">
      <c r="A47" s="1125">
        <f t="shared" si="5"/>
        <v>40</v>
      </c>
      <c r="B47" s="1149" t="s">
        <v>1941</v>
      </c>
      <c r="C47" s="746" t="s">
        <v>1942</v>
      </c>
      <c r="D47" s="1077" t="s">
        <v>2072</v>
      </c>
      <c r="E47" s="965" t="s">
        <v>286</v>
      </c>
      <c r="F47" s="852"/>
      <c r="G47" s="853"/>
      <c r="H47" s="853"/>
      <c r="I47" s="873"/>
      <c r="J47" s="874"/>
      <c r="K47" s="853"/>
      <c r="L47" s="853"/>
      <c r="M47" s="851"/>
      <c r="N47" s="852"/>
      <c r="O47" s="853">
        <v>228</v>
      </c>
      <c r="P47" s="853"/>
      <c r="Q47" s="873"/>
      <c r="R47" s="874"/>
      <c r="S47" s="853"/>
      <c r="T47" s="853"/>
      <c r="U47" s="873"/>
      <c r="V47" s="874"/>
      <c r="W47" s="853">
        <v>0</v>
      </c>
      <c r="X47" s="853"/>
      <c r="Y47" s="851"/>
      <c r="Z47" s="874"/>
      <c r="AA47" s="853"/>
      <c r="AB47" s="853"/>
      <c r="AC47" s="851"/>
      <c r="AD47" s="852"/>
      <c r="AE47" s="853"/>
      <c r="AF47" s="853"/>
      <c r="AG47" s="873"/>
      <c r="AH47" s="856">
        <f t="shared" si="0"/>
        <v>0</v>
      </c>
      <c r="AI47" s="857">
        <f t="shared" si="1"/>
        <v>228</v>
      </c>
      <c r="AJ47" s="857">
        <f t="shared" si="2"/>
        <v>0</v>
      </c>
      <c r="AK47" s="927">
        <f t="shared" si="3"/>
        <v>0</v>
      </c>
      <c r="AL47" s="1156">
        <f t="shared" si="4"/>
        <v>228</v>
      </c>
      <c r="AM47" s="824"/>
      <c r="AP47" s="971"/>
    </row>
    <row r="48" spans="1:43" s="744" customFormat="1" ht="17.25" customHeight="1" x14ac:dyDescent="0.25">
      <c r="A48" s="1125">
        <f t="shared" si="5"/>
        <v>41</v>
      </c>
      <c r="B48" s="1149" t="s">
        <v>2073</v>
      </c>
      <c r="C48" s="746" t="s">
        <v>2074</v>
      </c>
      <c r="D48" s="1077" t="s">
        <v>2075</v>
      </c>
      <c r="E48" s="965" t="s">
        <v>281</v>
      </c>
      <c r="F48" s="852"/>
      <c r="G48" s="853"/>
      <c r="H48" s="853"/>
      <c r="I48" s="873"/>
      <c r="J48" s="874"/>
      <c r="K48" s="853"/>
      <c r="L48" s="853"/>
      <c r="M48" s="851"/>
      <c r="N48" s="852"/>
      <c r="O48" s="853">
        <v>269.5</v>
      </c>
      <c r="P48" s="853"/>
      <c r="Q48" s="873"/>
      <c r="R48" s="874"/>
      <c r="S48" s="853"/>
      <c r="T48" s="853"/>
      <c r="U48" s="851"/>
      <c r="V48" s="852"/>
      <c r="W48" s="853"/>
      <c r="X48" s="853"/>
      <c r="Y48" s="851"/>
      <c r="Z48" s="852"/>
      <c r="AA48" s="853"/>
      <c r="AB48" s="853"/>
      <c r="AC48" s="851"/>
      <c r="AD48" s="852"/>
      <c r="AE48" s="853"/>
      <c r="AF48" s="853"/>
      <c r="AG48" s="873"/>
      <c r="AH48" s="856">
        <f t="shared" si="0"/>
        <v>0</v>
      </c>
      <c r="AI48" s="857">
        <f t="shared" si="1"/>
        <v>269.5</v>
      </c>
      <c r="AJ48" s="857">
        <f t="shared" si="2"/>
        <v>0</v>
      </c>
      <c r="AK48" s="927">
        <f t="shared" si="3"/>
        <v>0</v>
      </c>
      <c r="AL48" s="1156">
        <f t="shared" si="4"/>
        <v>269.5</v>
      </c>
      <c r="AM48" s="1136"/>
      <c r="AP48" s="971"/>
    </row>
    <row r="49" spans="1:43" s="744" customFormat="1" ht="17.25" customHeight="1" x14ac:dyDescent="0.25">
      <c r="A49" s="1125">
        <f t="shared" si="5"/>
        <v>42</v>
      </c>
      <c r="B49" s="1149" t="s">
        <v>2076</v>
      </c>
      <c r="C49" s="746" t="s">
        <v>2077</v>
      </c>
      <c r="D49" s="1077" t="s">
        <v>2078</v>
      </c>
      <c r="E49" s="965" t="s">
        <v>281</v>
      </c>
      <c r="F49" s="852"/>
      <c r="G49" s="853"/>
      <c r="H49" s="853"/>
      <c r="I49" s="873"/>
      <c r="J49" s="874"/>
      <c r="K49" s="853"/>
      <c r="L49" s="853"/>
      <c r="M49" s="851"/>
      <c r="N49" s="852"/>
      <c r="O49" s="853">
        <v>304.5</v>
      </c>
      <c r="P49" s="853"/>
      <c r="Q49" s="873"/>
      <c r="R49" s="874"/>
      <c r="S49" s="853"/>
      <c r="T49" s="853"/>
      <c r="U49" s="851"/>
      <c r="V49" s="852"/>
      <c r="W49" s="853"/>
      <c r="X49" s="853"/>
      <c r="Y49" s="851"/>
      <c r="Z49" s="852"/>
      <c r="AA49" s="853"/>
      <c r="AB49" s="853"/>
      <c r="AC49" s="851"/>
      <c r="AD49" s="852"/>
      <c r="AE49" s="853"/>
      <c r="AF49" s="853"/>
      <c r="AG49" s="873"/>
      <c r="AH49" s="856">
        <f t="shared" si="0"/>
        <v>0</v>
      </c>
      <c r="AI49" s="857">
        <f t="shared" si="1"/>
        <v>304.5</v>
      </c>
      <c r="AJ49" s="857">
        <f t="shared" si="2"/>
        <v>0</v>
      </c>
      <c r="AK49" s="927">
        <f t="shared" si="3"/>
        <v>0</v>
      </c>
      <c r="AL49" s="1156">
        <f t="shared" si="4"/>
        <v>304.5</v>
      </c>
      <c r="AM49" s="1142"/>
      <c r="AP49" s="971"/>
    </row>
    <row r="50" spans="1:43" s="744" customFormat="1" ht="17.25" customHeight="1" x14ac:dyDescent="0.25">
      <c r="A50" s="1125">
        <f t="shared" si="5"/>
        <v>43</v>
      </c>
      <c r="B50" s="1154" t="s">
        <v>2079</v>
      </c>
      <c r="C50" s="697" t="s">
        <v>2080</v>
      </c>
      <c r="D50" s="1077" t="s">
        <v>378</v>
      </c>
      <c r="E50" s="968" t="s">
        <v>281</v>
      </c>
      <c r="F50" s="852"/>
      <c r="G50" s="853"/>
      <c r="H50" s="853"/>
      <c r="I50" s="873"/>
      <c r="J50" s="874"/>
      <c r="K50" s="853"/>
      <c r="L50" s="853"/>
      <c r="M50" s="851"/>
      <c r="N50" s="852"/>
      <c r="O50" s="853">
        <v>216</v>
      </c>
      <c r="P50" s="853"/>
      <c r="Q50" s="873"/>
      <c r="R50" s="874"/>
      <c r="S50" s="853"/>
      <c r="T50" s="853"/>
      <c r="U50" s="851"/>
      <c r="V50" s="852"/>
      <c r="W50" s="853"/>
      <c r="X50" s="853"/>
      <c r="Y50" s="851"/>
      <c r="Z50" s="852"/>
      <c r="AA50" s="853"/>
      <c r="AB50" s="853"/>
      <c r="AC50" s="851"/>
      <c r="AD50" s="852"/>
      <c r="AE50" s="853"/>
      <c r="AF50" s="853"/>
      <c r="AG50" s="873"/>
      <c r="AH50" s="856">
        <f t="shared" si="0"/>
        <v>0</v>
      </c>
      <c r="AI50" s="857">
        <f t="shared" si="1"/>
        <v>216</v>
      </c>
      <c r="AJ50" s="857">
        <f t="shared" si="2"/>
        <v>0</v>
      </c>
      <c r="AK50" s="927">
        <f t="shared" si="3"/>
        <v>0</v>
      </c>
      <c r="AL50" s="1156">
        <f t="shared" si="4"/>
        <v>216</v>
      </c>
      <c r="AM50" s="1143"/>
      <c r="AP50" s="500"/>
      <c r="AQ50" s="488"/>
    </row>
    <row r="51" spans="1:43" s="744" customFormat="1" ht="17.25" customHeight="1" x14ac:dyDescent="0.4">
      <c r="A51" s="1125">
        <f t="shared" si="5"/>
        <v>44</v>
      </c>
      <c r="B51" s="1154" t="s">
        <v>404</v>
      </c>
      <c r="C51" s="697" t="s">
        <v>2081</v>
      </c>
      <c r="D51" s="1077" t="s">
        <v>26</v>
      </c>
      <c r="E51" s="966" t="s">
        <v>281</v>
      </c>
      <c r="F51" s="827"/>
      <c r="G51" s="825"/>
      <c r="H51" s="825"/>
      <c r="I51" s="822"/>
      <c r="J51" s="836"/>
      <c r="K51" s="821"/>
      <c r="L51" s="821"/>
      <c r="M51" s="830"/>
      <c r="N51" s="831"/>
      <c r="O51" s="821">
        <v>300.5</v>
      </c>
      <c r="P51" s="821"/>
      <c r="Q51" s="822"/>
      <c r="R51" s="836"/>
      <c r="S51" s="821"/>
      <c r="T51" s="821"/>
      <c r="U51" s="830"/>
      <c r="V51" s="831"/>
      <c r="W51" s="821"/>
      <c r="X51" s="821"/>
      <c r="Y51" s="822"/>
      <c r="Z51" s="831"/>
      <c r="AA51" s="821"/>
      <c r="AB51" s="821"/>
      <c r="AC51" s="822"/>
      <c r="AD51" s="831"/>
      <c r="AE51" s="821"/>
      <c r="AF51" s="821"/>
      <c r="AG51" s="822"/>
      <c r="AH51" s="856">
        <f t="shared" si="0"/>
        <v>0</v>
      </c>
      <c r="AI51" s="857">
        <f t="shared" si="1"/>
        <v>300.5</v>
      </c>
      <c r="AJ51" s="857">
        <f t="shared" si="2"/>
        <v>0</v>
      </c>
      <c r="AK51" s="927">
        <f t="shared" si="3"/>
        <v>0</v>
      </c>
      <c r="AL51" s="1156">
        <f t="shared" si="4"/>
        <v>300.5</v>
      </c>
      <c r="AM51" s="1140"/>
      <c r="AP51" s="1159"/>
      <c r="AQ51" s="982"/>
    </row>
    <row r="52" spans="1:43" s="744" customFormat="1" ht="17.25" customHeight="1" x14ac:dyDescent="0.4">
      <c r="A52" s="1125">
        <f t="shared" si="5"/>
        <v>45</v>
      </c>
      <c r="B52" s="1154" t="s">
        <v>1669</v>
      </c>
      <c r="C52" s="697" t="s">
        <v>2082</v>
      </c>
      <c r="D52" s="1077" t="s">
        <v>378</v>
      </c>
      <c r="E52" s="966" t="s">
        <v>281</v>
      </c>
      <c r="F52" s="827"/>
      <c r="G52" s="825"/>
      <c r="H52" s="825"/>
      <c r="I52" s="822"/>
      <c r="J52" s="836"/>
      <c r="K52" s="821"/>
      <c r="L52" s="821"/>
      <c r="M52" s="830"/>
      <c r="N52" s="831"/>
      <c r="O52" s="821">
        <v>277</v>
      </c>
      <c r="P52" s="821"/>
      <c r="Q52" s="822"/>
      <c r="R52" s="836"/>
      <c r="S52" s="821">
        <v>284</v>
      </c>
      <c r="T52" s="821"/>
      <c r="U52" s="830"/>
      <c r="V52" s="831"/>
      <c r="W52" s="821"/>
      <c r="X52" s="821"/>
      <c r="Y52" s="830"/>
      <c r="Z52" s="831"/>
      <c r="AA52" s="821"/>
      <c r="AB52" s="821"/>
      <c r="AC52" s="830"/>
      <c r="AD52" s="831"/>
      <c r="AE52" s="821"/>
      <c r="AF52" s="821"/>
      <c r="AG52" s="822"/>
      <c r="AH52" s="856">
        <f t="shared" si="0"/>
        <v>0</v>
      </c>
      <c r="AI52" s="857">
        <f t="shared" si="1"/>
        <v>561</v>
      </c>
      <c r="AJ52" s="857">
        <f t="shared" si="2"/>
        <v>0</v>
      </c>
      <c r="AK52" s="927">
        <f t="shared" si="3"/>
        <v>0</v>
      </c>
      <c r="AL52" s="1156">
        <f t="shared" si="4"/>
        <v>561</v>
      </c>
      <c r="AM52" s="1232"/>
      <c r="AP52" s="1159"/>
      <c r="AQ52" s="982"/>
    </row>
    <row r="53" spans="1:43" s="744" customFormat="1" ht="17.25" customHeight="1" x14ac:dyDescent="0.4">
      <c r="A53" s="1125">
        <f t="shared" si="5"/>
        <v>46</v>
      </c>
      <c r="B53" s="1154" t="s">
        <v>1934</v>
      </c>
      <c r="C53" s="697" t="s">
        <v>2083</v>
      </c>
      <c r="D53" s="1077" t="s">
        <v>240</v>
      </c>
      <c r="E53" s="966" t="s">
        <v>286</v>
      </c>
      <c r="F53" s="827"/>
      <c r="G53" s="825"/>
      <c r="H53" s="825"/>
      <c r="I53" s="822"/>
      <c r="J53" s="836"/>
      <c r="K53" s="821"/>
      <c r="L53" s="821"/>
      <c r="M53" s="830"/>
      <c r="N53" s="831"/>
      <c r="O53" s="821">
        <v>188</v>
      </c>
      <c r="P53" s="821"/>
      <c r="Q53" s="822"/>
      <c r="R53" s="836"/>
      <c r="S53" s="821"/>
      <c r="T53" s="821"/>
      <c r="U53" s="830"/>
      <c r="V53" s="831"/>
      <c r="W53" s="821"/>
      <c r="X53" s="821"/>
      <c r="Y53" s="830"/>
      <c r="Z53" s="831"/>
      <c r="AA53" s="821"/>
      <c r="AB53" s="821"/>
      <c r="AC53" s="830"/>
      <c r="AD53" s="831"/>
      <c r="AE53" s="821"/>
      <c r="AF53" s="821"/>
      <c r="AG53" s="822"/>
      <c r="AH53" s="856">
        <f t="shared" si="0"/>
        <v>0</v>
      </c>
      <c r="AI53" s="857">
        <f t="shared" si="1"/>
        <v>188</v>
      </c>
      <c r="AJ53" s="857">
        <f t="shared" si="2"/>
        <v>0</v>
      </c>
      <c r="AK53" s="927">
        <f t="shared" si="3"/>
        <v>0</v>
      </c>
      <c r="AL53" s="1156">
        <f t="shared" si="4"/>
        <v>188</v>
      </c>
      <c r="AM53" s="1232"/>
      <c r="AP53" s="1159"/>
      <c r="AQ53" s="982"/>
    </row>
    <row r="54" spans="1:43" s="744" customFormat="1" ht="17.25" customHeight="1" x14ac:dyDescent="0.4">
      <c r="A54" s="1125">
        <f t="shared" si="5"/>
        <v>47</v>
      </c>
      <c r="B54" s="1154" t="s">
        <v>1669</v>
      </c>
      <c r="C54" s="697" t="s">
        <v>2084</v>
      </c>
      <c r="D54" s="1077" t="s">
        <v>26</v>
      </c>
      <c r="E54" s="966" t="s">
        <v>286</v>
      </c>
      <c r="F54" s="827"/>
      <c r="G54" s="825"/>
      <c r="H54" s="825"/>
      <c r="I54" s="822"/>
      <c r="J54" s="836"/>
      <c r="K54" s="821"/>
      <c r="L54" s="821"/>
      <c r="M54" s="830"/>
      <c r="N54" s="831"/>
      <c r="O54" s="821"/>
      <c r="P54" s="821">
        <v>219</v>
      </c>
      <c r="Q54" s="822"/>
      <c r="R54" s="836"/>
      <c r="S54" s="821"/>
      <c r="T54" s="821"/>
      <c r="U54" s="830"/>
      <c r="V54" s="831"/>
      <c r="W54" s="821"/>
      <c r="X54" s="821"/>
      <c r="Y54" s="830"/>
      <c r="Z54" s="831"/>
      <c r="AA54" s="821"/>
      <c r="AB54" s="821"/>
      <c r="AC54" s="830"/>
      <c r="AD54" s="831"/>
      <c r="AE54" s="821"/>
      <c r="AF54" s="821"/>
      <c r="AG54" s="822"/>
      <c r="AH54" s="856">
        <f t="shared" si="0"/>
        <v>0</v>
      </c>
      <c r="AI54" s="857">
        <f t="shared" si="1"/>
        <v>0</v>
      </c>
      <c r="AJ54" s="857">
        <f t="shared" si="2"/>
        <v>219</v>
      </c>
      <c r="AK54" s="927">
        <f t="shared" si="3"/>
        <v>0</v>
      </c>
      <c r="AL54" s="1156">
        <f t="shared" si="4"/>
        <v>219</v>
      </c>
      <c r="AM54" s="1232"/>
      <c r="AP54" s="1159"/>
      <c r="AQ54" s="982"/>
    </row>
    <row r="55" spans="1:43" s="744" customFormat="1" ht="17.25" customHeight="1" x14ac:dyDescent="0.4">
      <c r="A55" s="1125">
        <f t="shared" si="5"/>
        <v>48</v>
      </c>
      <c r="B55" s="1154" t="s">
        <v>1257</v>
      </c>
      <c r="C55" s="697" t="s">
        <v>2085</v>
      </c>
      <c r="D55" s="1077" t="s">
        <v>175</v>
      </c>
      <c r="E55" s="966" t="s">
        <v>286</v>
      </c>
      <c r="F55" s="827"/>
      <c r="G55" s="825"/>
      <c r="H55" s="825"/>
      <c r="I55" s="822"/>
      <c r="J55" s="836"/>
      <c r="K55" s="821"/>
      <c r="L55" s="821"/>
      <c r="M55" s="830"/>
      <c r="N55" s="831"/>
      <c r="O55" s="821"/>
      <c r="P55" s="821">
        <v>182.5</v>
      </c>
      <c r="Q55" s="822"/>
      <c r="R55" s="836"/>
      <c r="S55" s="821"/>
      <c r="T55" s="821"/>
      <c r="U55" s="830"/>
      <c r="V55" s="831"/>
      <c r="W55" s="821"/>
      <c r="X55" s="821">
        <v>31</v>
      </c>
      <c r="Y55" s="830"/>
      <c r="Z55" s="831"/>
      <c r="AA55" s="821"/>
      <c r="AB55" s="821"/>
      <c r="AC55" s="830"/>
      <c r="AD55" s="831"/>
      <c r="AE55" s="821"/>
      <c r="AF55" s="821"/>
      <c r="AG55" s="822"/>
      <c r="AH55" s="856">
        <f t="shared" si="0"/>
        <v>0</v>
      </c>
      <c r="AI55" s="857">
        <f t="shared" si="1"/>
        <v>0</v>
      </c>
      <c r="AJ55" s="857">
        <f t="shared" si="2"/>
        <v>213.5</v>
      </c>
      <c r="AK55" s="927">
        <f t="shared" si="3"/>
        <v>0</v>
      </c>
      <c r="AL55" s="1156">
        <f t="shared" si="4"/>
        <v>213.5</v>
      </c>
      <c r="AM55" s="1232"/>
      <c r="AP55" s="1159"/>
      <c r="AQ55" s="982"/>
    </row>
    <row r="56" spans="1:43" s="744" customFormat="1" ht="17.25" customHeight="1" x14ac:dyDescent="0.4">
      <c r="A56" s="1125">
        <f t="shared" si="5"/>
        <v>49</v>
      </c>
      <c r="B56" s="1154" t="s">
        <v>2087</v>
      </c>
      <c r="C56" s="697" t="s">
        <v>2088</v>
      </c>
      <c r="D56" s="1077" t="s">
        <v>1206</v>
      </c>
      <c r="E56" s="966" t="s">
        <v>1854</v>
      </c>
      <c r="F56" s="827"/>
      <c r="G56" s="825"/>
      <c r="H56" s="825"/>
      <c r="I56" s="822"/>
      <c r="J56" s="836"/>
      <c r="K56" s="821"/>
      <c r="L56" s="821"/>
      <c r="M56" s="830"/>
      <c r="N56" s="831"/>
      <c r="O56" s="821"/>
      <c r="P56" s="821"/>
      <c r="Q56" s="822"/>
      <c r="R56" s="836">
        <v>106</v>
      </c>
      <c r="S56" s="821"/>
      <c r="T56" s="821"/>
      <c r="U56" s="830"/>
      <c r="V56" s="831"/>
      <c r="W56" s="821"/>
      <c r="X56" s="821"/>
      <c r="Y56" s="830"/>
      <c r="Z56" s="831"/>
      <c r="AA56" s="821"/>
      <c r="AB56" s="821"/>
      <c r="AC56" s="830"/>
      <c r="AD56" s="831"/>
      <c r="AE56" s="821"/>
      <c r="AF56" s="821"/>
      <c r="AG56" s="822"/>
      <c r="AH56" s="856">
        <f t="shared" si="0"/>
        <v>106</v>
      </c>
      <c r="AI56" s="857">
        <f t="shared" si="1"/>
        <v>0</v>
      </c>
      <c r="AJ56" s="857">
        <f t="shared" si="2"/>
        <v>0</v>
      </c>
      <c r="AK56" s="927">
        <f t="shared" si="3"/>
        <v>0</v>
      </c>
      <c r="AL56" s="1156">
        <f t="shared" si="4"/>
        <v>106</v>
      </c>
      <c r="AM56" s="1232"/>
      <c r="AP56" s="1159"/>
      <c r="AQ56" s="982"/>
    </row>
    <row r="57" spans="1:43" s="744" customFormat="1" ht="17.25" customHeight="1" x14ac:dyDescent="0.4">
      <c r="A57" s="1125">
        <f t="shared" si="5"/>
        <v>50</v>
      </c>
      <c r="B57" s="1154" t="s">
        <v>2027</v>
      </c>
      <c r="C57" s="697" t="s">
        <v>2089</v>
      </c>
      <c r="D57" s="1077" t="s">
        <v>2090</v>
      </c>
      <c r="E57" s="966" t="s">
        <v>2040</v>
      </c>
      <c r="F57" s="827"/>
      <c r="G57" s="825"/>
      <c r="H57" s="825"/>
      <c r="I57" s="822"/>
      <c r="J57" s="836"/>
      <c r="K57" s="821"/>
      <c r="L57" s="821"/>
      <c r="M57" s="830"/>
      <c r="N57" s="831"/>
      <c r="O57" s="821"/>
      <c r="P57" s="821"/>
      <c r="Q57" s="822"/>
      <c r="R57" s="836">
        <v>117</v>
      </c>
      <c r="S57" s="821"/>
      <c r="T57" s="821"/>
      <c r="U57" s="830"/>
      <c r="V57" s="831"/>
      <c r="W57" s="821"/>
      <c r="X57" s="821"/>
      <c r="Y57" s="830"/>
      <c r="Z57" s="831"/>
      <c r="AA57" s="821"/>
      <c r="AB57" s="821"/>
      <c r="AC57" s="830"/>
      <c r="AD57" s="831"/>
      <c r="AE57" s="821"/>
      <c r="AF57" s="821"/>
      <c r="AG57" s="822"/>
      <c r="AH57" s="856">
        <f t="shared" si="0"/>
        <v>117</v>
      </c>
      <c r="AI57" s="857">
        <f t="shared" si="1"/>
        <v>0</v>
      </c>
      <c r="AJ57" s="857">
        <f t="shared" si="2"/>
        <v>0</v>
      </c>
      <c r="AK57" s="927">
        <f t="shared" si="3"/>
        <v>0</v>
      </c>
      <c r="AL57" s="1156">
        <f t="shared" si="4"/>
        <v>117</v>
      </c>
      <c r="AM57" s="1232"/>
      <c r="AP57" s="1159"/>
      <c r="AQ57" s="982"/>
    </row>
    <row r="58" spans="1:43" s="744" customFormat="1" ht="17.25" customHeight="1" x14ac:dyDescent="0.4">
      <c r="A58" s="1125">
        <f t="shared" si="5"/>
        <v>51</v>
      </c>
      <c r="B58" s="1154" t="s">
        <v>2091</v>
      </c>
      <c r="C58" s="697" t="s">
        <v>2092</v>
      </c>
      <c r="D58" s="1077" t="s">
        <v>2093</v>
      </c>
      <c r="E58" s="966" t="s">
        <v>1854</v>
      </c>
      <c r="F58" s="827"/>
      <c r="G58" s="825"/>
      <c r="H58" s="825"/>
      <c r="I58" s="822"/>
      <c r="J58" s="836"/>
      <c r="K58" s="821"/>
      <c r="L58" s="821"/>
      <c r="M58" s="830"/>
      <c r="N58" s="831"/>
      <c r="O58" s="821"/>
      <c r="P58" s="821"/>
      <c r="Q58" s="822"/>
      <c r="R58" s="836">
        <v>114.5</v>
      </c>
      <c r="S58" s="821"/>
      <c r="T58" s="821"/>
      <c r="U58" s="830"/>
      <c r="V58" s="831"/>
      <c r="W58" s="821"/>
      <c r="X58" s="821"/>
      <c r="Y58" s="830"/>
      <c r="Z58" s="831"/>
      <c r="AA58" s="821"/>
      <c r="AB58" s="821"/>
      <c r="AC58" s="830"/>
      <c r="AD58" s="831"/>
      <c r="AE58" s="821"/>
      <c r="AF58" s="821"/>
      <c r="AG58" s="822"/>
      <c r="AH58" s="856">
        <f t="shared" si="0"/>
        <v>114.5</v>
      </c>
      <c r="AI58" s="857">
        <f t="shared" si="1"/>
        <v>0</v>
      </c>
      <c r="AJ58" s="857">
        <f t="shared" si="2"/>
        <v>0</v>
      </c>
      <c r="AK58" s="927">
        <f t="shared" si="3"/>
        <v>0</v>
      </c>
      <c r="AL58" s="1156">
        <f t="shared" si="4"/>
        <v>114.5</v>
      </c>
      <c r="AM58" s="1232"/>
      <c r="AP58" s="1159"/>
      <c r="AQ58" s="982"/>
    </row>
    <row r="59" spans="1:43" s="744" customFormat="1" ht="17.25" customHeight="1" x14ac:dyDescent="0.4">
      <c r="A59" s="1125">
        <f t="shared" si="5"/>
        <v>52</v>
      </c>
      <c r="B59" s="1154" t="s">
        <v>2007</v>
      </c>
      <c r="C59" s="697" t="s">
        <v>2094</v>
      </c>
      <c r="D59" s="1077" t="s">
        <v>1206</v>
      </c>
      <c r="E59" s="966" t="s">
        <v>2040</v>
      </c>
      <c r="F59" s="827"/>
      <c r="G59" s="825"/>
      <c r="H59" s="825"/>
      <c r="I59" s="822"/>
      <c r="J59" s="836"/>
      <c r="K59" s="821"/>
      <c r="L59" s="821"/>
      <c r="M59" s="830"/>
      <c r="N59" s="831"/>
      <c r="O59" s="821"/>
      <c r="P59" s="821"/>
      <c r="Q59" s="822"/>
      <c r="R59" s="836">
        <v>75.5</v>
      </c>
      <c r="S59" s="821"/>
      <c r="T59" s="821"/>
      <c r="U59" s="830"/>
      <c r="V59" s="831"/>
      <c r="W59" s="821"/>
      <c r="X59" s="821"/>
      <c r="Y59" s="830"/>
      <c r="Z59" s="831"/>
      <c r="AA59" s="821"/>
      <c r="AB59" s="821"/>
      <c r="AC59" s="830"/>
      <c r="AD59" s="831"/>
      <c r="AE59" s="821"/>
      <c r="AF59" s="821"/>
      <c r="AG59" s="822"/>
      <c r="AH59" s="856">
        <f t="shared" si="0"/>
        <v>75.5</v>
      </c>
      <c r="AI59" s="857">
        <f t="shared" si="1"/>
        <v>0</v>
      </c>
      <c r="AJ59" s="857">
        <f t="shared" si="2"/>
        <v>0</v>
      </c>
      <c r="AK59" s="927">
        <f t="shared" si="3"/>
        <v>0</v>
      </c>
      <c r="AL59" s="1156">
        <f t="shared" si="4"/>
        <v>75.5</v>
      </c>
      <c r="AM59" s="1232"/>
      <c r="AP59" s="1159"/>
      <c r="AQ59" s="982"/>
    </row>
    <row r="60" spans="1:43" s="744" customFormat="1" ht="17.25" customHeight="1" x14ac:dyDescent="0.4">
      <c r="A60" s="1125">
        <f t="shared" si="5"/>
        <v>53</v>
      </c>
      <c r="B60" s="1154" t="s">
        <v>2095</v>
      </c>
      <c r="C60" s="697" t="s">
        <v>2096</v>
      </c>
      <c r="D60" s="1077" t="s">
        <v>44</v>
      </c>
      <c r="E60" s="966" t="s">
        <v>1854</v>
      </c>
      <c r="F60" s="827"/>
      <c r="G60" s="825"/>
      <c r="H60" s="825"/>
      <c r="I60" s="822"/>
      <c r="J60" s="836"/>
      <c r="K60" s="821"/>
      <c r="L60" s="821"/>
      <c r="M60" s="830"/>
      <c r="N60" s="831"/>
      <c r="O60" s="821"/>
      <c r="P60" s="821"/>
      <c r="Q60" s="822"/>
      <c r="R60" s="836">
        <v>132</v>
      </c>
      <c r="S60" s="821"/>
      <c r="T60" s="821"/>
      <c r="U60" s="830"/>
      <c r="V60" s="831"/>
      <c r="W60" s="821"/>
      <c r="X60" s="821"/>
      <c r="Y60" s="830"/>
      <c r="Z60" s="831"/>
      <c r="AA60" s="821"/>
      <c r="AB60" s="821"/>
      <c r="AC60" s="830"/>
      <c r="AD60" s="831"/>
      <c r="AE60" s="821"/>
      <c r="AF60" s="821"/>
      <c r="AG60" s="822"/>
      <c r="AH60" s="856">
        <f t="shared" si="0"/>
        <v>132</v>
      </c>
      <c r="AI60" s="857">
        <f t="shared" si="1"/>
        <v>0</v>
      </c>
      <c r="AJ60" s="857">
        <f t="shared" si="2"/>
        <v>0</v>
      </c>
      <c r="AK60" s="927">
        <f t="shared" si="3"/>
        <v>0</v>
      </c>
      <c r="AL60" s="1156">
        <f t="shared" si="4"/>
        <v>132</v>
      </c>
      <c r="AM60" s="1232"/>
      <c r="AP60" s="1159"/>
      <c r="AQ60" s="982"/>
    </row>
    <row r="61" spans="1:43" s="744" customFormat="1" ht="17.25" customHeight="1" x14ac:dyDescent="0.4">
      <c r="A61" s="1125">
        <f t="shared" si="5"/>
        <v>54</v>
      </c>
      <c r="B61" s="1154" t="s">
        <v>1530</v>
      </c>
      <c r="C61" s="697" t="s">
        <v>2097</v>
      </c>
      <c r="D61" s="1077" t="s">
        <v>378</v>
      </c>
      <c r="E61" s="966" t="s">
        <v>2040</v>
      </c>
      <c r="F61" s="827"/>
      <c r="G61" s="825"/>
      <c r="H61" s="825"/>
      <c r="I61" s="822"/>
      <c r="J61" s="836"/>
      <c r="K61" s="821"/>
      <c r="L61" s="821"/>
      <c r="M61" s="830"/>
      <c r="N61" s="831"/>
      <c r="O61" s="821"/>
      <c r="P61" s="821"/>
      <c r="Q61" s="822"/>
      <c r="R61" s="836">
        <v>114.5</v>
      </c>
      <c r="S61" s="821"/>
      <c r="T61" s="821"/>
      <c r="U61" s="830"/>
      <c r="V61" s="831"/>
      <c r="W61" s="821"/>
      <c r="X61" s="821"/>
      <c r="Y61" s="830"/>
      <c r="Z61" s="831"/>
      <c r="AA61" s="821"/>
      <c r="AB61" s="821"/>
      <c r="AC61" s="830"/>
      <c r="AD61" s="831"/>
      <c r="AE61" s="821"/>
      <c r="AF61" s="821"/>
      <c r="AG61" s="822"/>
      <c r="AH61" s="856">
        <f t="shared" si="0"/>
        <v>114.5</v>
      </c>
      <c r="AI61" s="857">
        <f t="shared" si="1"/>
        <v>0</v>
      </c>
      <c r="AJ61" s="857">
        <f t="shared" si="2"/>
        <v>0</v>
      </c>
      <c r="AK61" s="927">
        <f t="shared" si="3"/>
        <v>0</v>
      </c>
      <c r="AL61" s="1156">
        <f t="shared" si="4"/>
        <v>114.5</v>
      </c>
      <c r="AM61" s="1232"/>
      <c r="AP61" s="1159"/>
      <c r="AQ61" s="982"/>
    </row>
    <row r="62" spans="1:43" s="744" customFormat="1" ht="17.25" customHeight="1" thickBot="1" x14ac:dyDescent="0.45">
      <c r="A62" s="1125">
        <f t="shared" si="5"/>
        <v>55</v>
      </c>
      <c r="B62" s="1154" t="s">
        <v>1881</v>
      </c>
      <c r="C62" s="697" t="s">
        <v>2098</v>
      </c>
      <c r="D62" s="1077" t="s">
        <v>2090</v>
      </c>
      <c r="E62" s="966" t="s">
        <v>2040</v>
      </c>
      <c r="F62" s="827"/>
      <c r="G62" s="825"/>
      <c r="H62" s="825"/>
      <c r="I62" s="822"/>
      <c r="J62" s="836"/>
      <c r="K62" s="821"/>
      <c r="L62" s="821"/>
      <c r="M62" s="830"/>
      <c r="N62" s="831"/>
      <c r="O62" s="821"/>
      <c r="P62" s="821"/>
      <c r="Q62" s="822"/>
      <c r="R62" s="836">
        <v>157.5</v>
      </c>
      <c r="S62" s="821"/>
      <c r="T62" s="821"/>
      <c r="U62" s="830"/>
      <c r="V62" s="831"/>
      <c r="W62" s="821"/>
      <c r="X62" s="821"/>
      <c r="Y62" s="830"/>
      <c r="Z62" s="831"/>
      <c r="AA62" s="821"/>
      <c r="AB62" s="821"/>
      <c r="AC62" s="830"/>
      <c r="AD62" s="831"/>
      <c r="AE62" s="821"/>
      <c r="AF62" s="821"/>
      <c r="AG62" s="822"/>
      <c r="AH62" s="856">
        <f t="shared" si="0"/>
        <v>157.5</v>
      </c>
      <c r="AI62" s="857">
        <f t="shared" si="1"/>
        <v>0</v>
      </c>
      <c r="AJ62" s="857">
        <f t="shared" si="2"/>
        <v>0</v>
      </c>
      <c r="AK62" s="927">
        <f t="shared" si="3"/>
        <v>0</v>
      </c>
      <c r="AL62" s="1156">
        <f t="shared" si="4"/>
        <v>157.5</v>
      </c>
      <c r="AM62" s="1232"/>
      <c r="AP62" s="1159"/>
      <c r="AQ62" s="982"/>
    </row>
    <row r="63" spans="1:43" s="744" customFormat="1" ht="17.25" customHeight="1" x14ac:dyDescent="0.25">
      <c r="A63" s="1125">
        <f t="shared" si="5"/>
        <v>56</v>
      </c>
      <c r="B63" s="1154" t="s">
        <v>2007</v>
      </c>
      <c r="C63" s="697" t="s">
        <v>2008</v>
      </c>
      <c r="D63" s="1077" t="s">
        <v>1206</v>
      </c>
      <c r="E63" s="968" t="s">
        <v>1854</v>
      </c>
      <c r="F63" s="852"/>
      <c r="G63" s="853"/>
      <c r="H63" s="853"/>
      <c r="I63" s="873"/>
      <c r="J63" s="874"/>
      <c r="K63" s="853"/>
      <c r="L63" s="853"/>
      <c r="M63" s="851"/>
      <c r="N63" s="852"/>
      <c r="O63" s="853"/>
      <c r="P63" s="853"/>
      <c r="Q63" s="873"/>
      <c r="R63" s="874">
        <v>161</v>
      </c>
      <c r="S63" s="853"/>
      <c r="T63" s="853"/>
      <c r="U63" s="873"/>
      <c r="V63" s="874"/>
      <c r="W63" s="853"/>
      <c r="X63" s="853"/>
      <c r="Y63" s="851"/>
      <c r="Z63" s="874"/>
      <c r="AA63" s="853"/>
      <c r="AB63" s="853"/>
      <c r="AC63" s="851"/>
      <c r="AD63" s="852"/>
      <c r="AE63" s="853"/>
      <c r="AF63" s="853"/>
      <c r="AG63" s="873"/>
      <c r="AH63" s="856">
        <f t="shared" si="0"/>
        <v>161</v>
      </c>
      <c r="AI63" s="857">
        <f t="shared" si="1"/>
        <v>0</v>
      </c>
      <c r="AJ63" s="857">
        <f t="shared" si="2"/>
        <v>0</v>
      </c>
      <c r="AK63" s="927">
        <f t="shared" si="3"/>
        <v>0</v>
      </c>
      <c r="AL63" s="1156">
        <f t="shared" si="4"/>
        <v>161</v>
      </c>
      <c r="AM63" s="1131"/>
      <c r="AP63" s="500"/>
      <c r="AQ63" s="488"/>
    </row>
    <row r="64" spans="1:43" s="744" customFormat="1" ht="17.25" customHeight="1" x14ac:dyDescent="0.25">
      <c r="A64" s="1125">
        <f t="shared" si="5"/>
        <v>57</v>
      </c>
      <c r="B64" s="1154" t="s">
        <v>2099</v>
      </c>
      <c r="C64" s="697" t="s">
        <v>2100</v>
      </c>
      <c r="D64" s="1077" t="s">
        <v>2093</v>
      </c>
      <c r="E64" s="968" t="s">
        <v>2040</v>
      </c>
      <c r="F64" s="852"/>
      <c r="G64" s="853"/>
      <c r="H64" s="853"/>
      <c r="I64" s="873"/>
      <c r="J64" s="874"/>
      <c r="K64" s="853"/>
      <c r="L64" s="853"/>
      <c r="M64" s="851"/>
      <c r="N64" s="852"/>
      <c r="O64" s="853"/>
      <c r="P64" s="853"/>
      <c r="Q64" s="873"/>
      <c r="R64" s="874">
        <v>173.5</v>
      </c>
      <c r="S64" s="853"/>
      <c r="T64" s="853"/>
      <c r="U64" s="873"/>
      <c r="V64" s="874"/>
      <c r="W64" s="853"/>
      <c r="X64" s="853"/>
      <c r="Y64" s="851"/>
      <c r="Z64" s="874"/>
      <c r="AA64" s="853"/>
      <c r="AB64" s="853"/>
      <c r="AC64" s="851"/>
      <c r="AD64" s="852"/>
      <c r="AE64" s="853"/>
      <c r="AF64" s="853"/>
      <c r="AG64" s="873"/>
      <c r="AH64" s="856">
        <f t="shared" si="0"/>
        <v>173.5</v>
      </c>
      <c r="AI64" s="857">
        <f t="shared" si="1"/>
        <v>0</v>
      </c>
      <c r="AJ64" s="857">
        <f t="shared" si="2"/>
        <v>0</v>
      </c>
      <c r="AK64" s="927">
        <f t="shared" si="3"/>
        <v>0</v>
      </c>
      <c r="AL64" s="1156">
        <f t="shared" si="4"/>
        <v>173.5</v>
      </c>
      <c r="AM64" s="823"/>
      <c r="AP64" s="1158"/>
      <c r="AQ64" s="859"/>
    </row>
    <row r="65" spans="1:42" s="744" customFormat="1" ht="17.25" customHeight="1" x14ac:dyDescent="0.25">
      <c r="A65" s="1125">
        <f t="shared" si="5"/>
        <v>58</v>
      </c>
      <c r="B65" s="1154" t="s">
        <v>2101</v>
      </c>
      <c r="C65" s="697" t="s">
        <v>2102</v>
      </c>
      <c r="D65" s="1077" t="s">
        <v>1700</v>
      </c>
      <c r="E65" s="968" t="s">
        <v>2031</v>
      </c>
      <c r="F65" s="852"/>
      <c r="G65" s="853"/>
      <c r="H65" s="853"/>
      <c r="I65" s="873"/>
      <c r="J65" s="928"/>
      <c r="K65" s="857"/>
      <c r="L65" s="857"/>
      <c r="M65" s="855"/>
      <c r="N65" s="856"/>
      <c r="O65" s="857"/>
      <c r="P65" s="857"/>
      <c r="Q65" s="927"/>
      <c r="R65" s="928">
        <v>253.5</v>
      </c>
      <c r="S65" s="857"/>
      <c r="T65" s="857"/>
      <c r="U65" s="927"/>
      <c r="V65" s="928"/>
      <c r="W65" s="857"/>
      <c r="X65" s="857"/>
      <c r="Y65" s="855"/>
      <c r="Z65" s="928"/>
      <c r="AA65" s="857"/>
      <c r="AB65" s="857"/>
      <c r="AC65" s="855"/>
      <c r="AD65" s="856"/>
      <c r="AE65" s="857"/>
      <c r="AF65" s="857"/>
      <c r="AG65" s="927"/>
      <c r="AH65" s="856">
        <f t="shared" si="0"/>
        <v>253.5</v>
      </c>
      <c r="AI65" s="857">
        <f t="shared" si="1"/>
        <v>0</v>
      </c>
      <c r="AJ65" s="857">
        <f t="shared" si="2"/>
        <v>0</v>
      </c>
      <c r="AK65" s="927">
        <f t="shared" si="3"/>
        <v>0</v>
      </c>
      <c r="AL65" s="1156">
        <f t="shared" si="4"/>
        <v>253.5</v>
      </c>
      <c r="AM65" s="1144"/>
      <c r="AP65" s="971"/>
    </row>
    <row r="66" spans="1:42" s="744" customFormat="1" ht="17.25" customHeight="1" thickBot="1" x14ac:dyDescent="0.3">
      <c r="A66" s="1125">
        <f t="shared" si="5"/>
        <v>59</v>
      </c>
      <c r="B66" s="1154" t="s">
        <v>1516</v>
      </c>
      <c r="C66" s="697" t="s">
        <v>2016</v>
      </c>
      <c r="D66" s="1077" t="s">
        <v>2103</v>
      </c>
      <c r="E66" s="966" t="s">
        <v>1854</v>
      </c>
      <c r="F66" s="827"/>
      <c r="G66" s="825">
        <v>209</v>
      </c>
      <c r="H66" s="825"/>
      <c r="I66" s="822"/>
      <c r="J66" s="836"/>
      <c r="K66" s="821"/>
      <c r="L66" s="821"/>
      <c r="M66" s="826"/>
      <c r="N66" s="827"/>
      <c r="O66" s="825"/>
      <c r="P66" s="825"/>
      <c r="Q66" s="822"/>
      <c r="R66" s="836"/>
      <c r="S66" s="821">
        <v>133.5</v>
      </c>
      <c r="T66" s="821"/>
      <c r="U66" s="830"/>
      <c r="V66" s="827"/>
      <c r="W66" s="825"/>
      <c r="X66" s="825"/>
      <c r="Y66" s="822"/>
      <c r="Z66" s="827"/>
      <c r="AA66" s="825"/>
      <c r="AB66" s="825"/>
      <c r="AC66" s="822"/>
      <c r="AD66" s="831"/>
      <c r="AE66" s="821"/>
      <c r="AF66" s="821"/>
      <c r="AG66" s="822"/>
      <c r="AH66" s="856">
        <f t="shared" si="0"/>
        <v>0</v>
      </c>
      <c r="AI66" s="857">
        <f t="shared" si="1"/>
        <v>342.5</v>
      </c>
      <c r="AJ66" s="857">
        <f t="shared" si="2"/>
        <v>0</v>
      </c>
      <c r="AK66" s="927">
        <f t="shared" si="3"/>
        <v>0</v>
      </c>
      <c r="AL66" s="1156">
        <f t="shared" si="4"/>
        <v>342.5</v>
      </c>
      <c r="AM66" s="1139"/>
      <c r="AP66" s="971"/>
    </row>
    <row r="67" spans="1:42" s="744" customFormat="1" ht="17.25" customHeight="1" x14ac:dyDescent="0.25">
      <c r="A67" s="1125">
        <f t="shared" si="5"/>
        <v>60</v>
      </c>
      <c r="B67" s="1154" t="s">
        <v>2104</v>
      </c>
      <c r="C67" s="697" t="s">
        <v>1916</v>
      </c>
      <c r="D67" s="1077" t="s">
        <v>44</v>
      </c>
      <c r="E67" s="966" t="s">
        <v>1854</v>
      </c>
      <c r="F67" s="827"/>
      <c r="G67" s="825"/>
      <c r="H67" s="825"/>
      <c r="I67" s="822"/>
      <c r="J67" s="836"/>
      <c r="K67" s="821"/>
      <c r="L67" s="821"/>
      <c r="M67" s="826"/>
      <c r="N67" s="827"/>
      <c r="O67" s="825"/>
      <c r="P67" s="825"/>
      <c r="Q67" s="822"/>
      <c r="R67" s="836"/>
      <c r="S67" s="821">
        <v>230</v>
      </c>
      <c r="T67" s="821"/>
      <c r="U67" s="830"/>
      <c r="V67" s="827"/>
      <c r="W67" s="825"/>
      <c r="X67" s="825"/>
      <c r="Y67" s="822"/>
      <c r="Z67" s="827"/>
      <c r="AA67" s="825"/>
      <c r="AB67" s="825"/>
      <c r="AC67" s="822"/>
      <c r="AD67" s="831"/>
      <c r="AE67" s="821"/>
      <c r="AF67" s="821"/>
      <c r="AG67" s="822"/>
      <c r="AH67" s="856">
        <f t="shared" ref="AH67:AH99" si="7">F67+J67+N67+R67+V67+Z67+AD67</f>
        <v>0</v>
      </c>
      <c r="AI67" s="857">
        <f t="shared" ref="AI67:AI99" si="8">G67+K67+O67+S67+W67+AA67+AE67</f>
        <v>230</v>
      </c>
      <c r="AJ67" s="857">
        <f t="shared" ref="AJ67:AJ99" si="9">H67+L67+P67+T67+X67+AB67+AF67</f>
        <v>0</v>
      </c>
      <c r="AK67" s="927">
        <f t="shared" ref="AK67:AK99" si="10">I67+M67+Q67+U67+Y67+AC67+AG67</f>
        <v>0</v>
      </c>
      <c r="AL67" s="1156">
        <f t="shared" ref="AL67:AL99" si="11">SUM(AH67:AK67)</f>
        <v>230</v>
      </c>
      <c r="AM67" s="1233"/>
      <c r="AP67" s="971"/>
    </row>
    <row r="68" spans="1:42" s="744" customFormat="1" ht="17.25" customHeight="1" x14ac:dyDescent="0.25">
      <c r="A68" s="1125">
        <f t="shared" si="5"/>
        <v>61</v>
      </c>
      <c r="B68" s="1154" t="s">
        <v>660</v>
      </c>
      <c r="C68" s="697" t="s">
        <v>1305</v>
      </c>
      <c r="D68" s="1077" t="s">
        <v>1708</v>
      </c>
      <c r="E68" s="966" t="s">
        <v>2040</v>
      </c>
      <c r="F68" s="827"/>
      <c r="G68" s="825"/>
      <c r="H68" s="825"/>
      <c r="I68" s="822"/>
      <c r="J68" s="836"/>
      <c r="K68" s="821"/>
      <c r="L68" s="821"/>
      <c r="M68" s="826"/>
      <c r="N68" s="827"/>
      <c r="O68" s="825"/>
      <c r="P68" s="825"/>
      <c r="Q68" s="822"/>
      <c r="R68" s="836"/>
      <c r="S68" s="821">
        <v>161.5</v>
      </c>
      <c r="T68" s="821"/>
      <c r="U68" s="830"/>
      <c r="V68" s="827"/>
      <c r="W68" s="825"/>
      <c r="X68" s="825"/>
      <c r="Y68" s="822"/>
      <c r="Z68" s="827"/>
      <c r="AA68" s="825"/>
      <c r="AB68" s="825"/>
      <c r="AC68" s="822"/>
      <c r="AD68" s="831"/>
      <c r="AE68" s="821"/>
      <c r="AF68" s="821"/>
      <c r="AG68" s="822"/>
      <c r="AH68" s="856">
        <f t="shared" si="7"/>
        <v>0</v>
      </c>
      <c r="AI68" s="857">
        <f t="shared" si="8"/>
        <v>161.5</v>
      </c>
      <c r="AJ68" s="857">
        <f t="shared" si="9"/>
        <v>0</v>
      </c>
      <c r="AK68" s="927">
        <f t="shared" si="10"/>
        <v>0</v>
      </c>
      <c r="AL68" s="1156">
        <f t="shared" si="11"/>
        <v>161.5</v>
      </c>
      <c r="AM68" s="1233"/>
      <c r="AP68" s="971"/>
    </row>
    <row r="69" spans="1:42" s="744" customFormat="1" ht="17.25" customHeight="1" x14ac:dyDescent="0.25">
      <c r="A69" s="1125">
        <f t="shared" si="5"/>
        <v>62</v>
      </c>
      <c r="B69" s="1154" t="s">
        <v>1763</v>
      </c>
      <c r="C69" s="697" t="s">
        <v>1028</v>
      </c>
      <c r="D69" s="1077" t="s">
        <v>69</v>
      </c>
      <c r="E69" s="966" t="s">
        <v>1854</v>
      </c>
      <c r="F69" s="827"/>
      <c r="G69" s="825"/>
      <c r="H69" s="825"/>
      <c r="I69" s="822"/>
      <c r="J69" s="836"/>
      <c r="K69" s="821"/>
      <c r="L69" s="821"/>
      <c r="M69" s="826"/>
      <c r="N69" s="827"/>
      <c r="O69" s="825"/>
      <c r="P69" s="825"/>
      <c r="Q69" s="822"/>
      <c r="R69" s="836"/>
      <c r="S69" s="821"/>
      <c r="T69" s="821"/>
      <c r="U69" s="830">
        <v>227.5</v>
      </c>
      <c r="V69" s="827"/>
      <c r="W69" s="825"/>
      <c r="X69" s="825"/>
      <c r="Y69" s="822">
        <v>202</v>
      </c>
      <c r="Z69" s="827"/>
      <c r="AA69" s="825"/>
      <c r="AB69" s="825"/>
      <c r="AC69" s="822"/>
      <c r="AD69" s="831"/>
      <c r="AE69" s="821"/>
      <c r="AF69" s="821"/>
      <c r="AG69" s="822"/>
      <c r="AH69" s="856">
        <f t="shared" si="7"/>
        <v>0</v>
      </c>
      <c r="AI69" s="857">
        <f t="shared" si="8"/>
        <v>0</v>
      </c>
      <c r="AJ69" s="857">
        <f t="shared" si="9"/>
        <v>0</v>
      </c>
      <c r="AK69" s="927">
        <f t="shared" si="10"/>
        <v>429.5</v>
      </c>
      <c r="AL69" s="1156">
        <f t="shared" si="11"/>
        <v>429.5</v>
      </c>
      <c r="AM69" s="1233"/>
      <c r="AP69" s="971"/>
    </row>
    <row r="70" spans="1:42" s="744" customFormat="1" ht="17.25" customHeight="1" x14ac:dyDescent="0.25">
      <c r="A70" s="1125">
        <f t="shared" si="5"/>
        <v>63</v>
      </c>
      <c r="B70" s="1154" t="s">
        <v>1761</v>
      </c>
      <c r="C70" s="697" t="s">
        <v>1762</v>
      </c>
      <c r="D70" s="1077" t="s">
        <v>26</v>
      </c>
      <c r="E70" s="966" t="s">
        <v>2040</v>
      </c>
      <c r="F70" s="827"/>
      <c r="G70" s="825"/>
      <c r="H70" s="825"/>
      <c r="I70" s="822"/>
      <c r="J70" s="836"/>
      <c r="K70" s="821"/>
      <c r="L70" s="821"/>
      <c r="M70" s="826"/>
      <c r="N70" s="827"/>
      <c r="O70" s="825"/>
      <c r="P70" s="825"/>
      <c r="Q70" s="822"/>
      <c r="R70" s="836"/>
      <c r="S70" s="821"/>
      <c r="T70" s="821"/>
      <c r="U70" s="830">
        <v>245.5</v>
      </c>
      <c r="V70" s="827"/>
      <c r="W70" s="825"/>
      <c r="X70" s="825"/>
      <c r="Y70" s="822">
        <v>257.25</v>
      </c>
      <c r="Z70" s="827"/>
      <c r="AA70" s="825"/>
      <c r="AB70" s="825"/>
      <c r="AC70" s="822"/>
      <c r="AD70" s="831"/>
      <c r="AE70" s="821"/>
      <c r="AF70" s="821"/>
      <c r="AG70" s="822"/>
      <c r="AH70" s="856">
        <f t="shared" si="7"/>
        <v>0</v>
      </c>
      <c r="AI70" s="857">
        <f t="shared" si="8"/>
        <v>0</v>
      </c>
      <c r="AJ70" s="857">
        <f t="shared" si="9"/>
        <v>0</v>
      </c>
      <c r="AK70" s="927">
        <f t="shared" si="10"/>
        <v>502.75</v>
      </c>
      <c r="AL70" s="1156">
        <f t="shared" si="11"/>
        <v>502.75</v>
      </c>
      <c r="AM70" s="1233"/>
      <c r="AP70" s="971"/>
    </row>
    <row r="71" spans="1:42" s="744" customFormat="1" ht="17.25" customHeight="1" x14ac:dyDescent="0.25">
      <c r="A71" s="1125">
        <f t="shared" si="5"/>
        <v>64</v>
      </c>
      <c r="B71" s="1154" t="s">
        <v>2107</v>
      </c>
      <c r="C71" s="697" t="s">
        <v>1843</v>
      </c>
      <c r="D71" s="1077" t="s">
        <v>1937</v>
      </c>
      <c r="E71" s="966" t="s">
        <v>1422</v>
      </c>
      <c r="F71" s="827"/>
      <c r="G71" s="825"/>
      <c r="H71" s="825"/>
      <c r="I71" s="822"/>
      <c r="J71" s="836"/>
      <c r="K71" s="821"/>
      <c r="L71" s="821"/>
      <c r="M71" s="826"/>
      <c r="N71" s="827"/>
      <c r="O71" s="825"/>
      <c r="P71" s="825"/>
      <c r="Q71" s="822"/>
      <c r="R71" s="836"/>
      <c r="S71" s="821"/>
      <c r="T71" s="821"/>
      <c r="U71" s="830"/>
      <c r="V71" s="827">
        <v>264</v>
      </c>
      <c r="W71" s="825"/>
      <c r="X71" s="825"/>
      <c r="Y71" s="822"/>
      <c r="Z71" s="827"/>
      <c r="AA71" s="825"/>
      <c r="AB71" s="825"/>
      <c r="AC71" s="822"/>
      <c r="AD71" s="831"/>
      <c r="AE71" s="821"/>
      <c r="AF71" s="821"/>
      <c r="AG71" s="822"/>
      <c r="AH71" s="856">
        <f t="shared" si="7"/>
        <v>264</v>
      </c>
      <c r="AI71" s="857">
        <f t="shared" si="8"/>
        <v>0</v>
      </c>
      <c r="AJ71" s="857">
        <f t="shared" si="9"/>
        <v>0</v>
      </c>
      <c r="AK71" s="927">
        <f t="shared" si="10"/>
        <v>0</v>
      </c>
      <c r="AL71" s="1156">
        <f t="shared" si="11"/>
        <v>264</v>
      </c>
      <c r="AM71" s="1233"/>
      <c r="AP71" s="971"/>
    </row>
    <row r="72" spans="1:42" s="744" customFormat="1" ht="17.25" customHeight="1" x14ac:dyDescent="0.25">
      <c r="A72" s="1125">
        <f t="shared" si="5"/>
        <v>65</v>
      </c>
      <c r="B72" s="1154" t="s">
        <v>1706</v>
      </c>
      <c r="C72" s="697" t="s">
        <v>2108</v>
      </c>
      <c r="D72" s="1077" t="s">
        <v>1440</v>
      </c>
      <c r="E72" s="966" t="s">
        <v>286</v>
      </c>
      <c r="F72" s="827"/>
      <c r="G72" s="825"/>
      <c r="H72" s="825"/>
      <c r="I72" s="822"/>
      <c r="J72" s="836"/>
      <c r="K72" s="821"/>
      <c r="L72" s="821"/>
      <c r="M72" s="826"/>
      <c r="N72" s="827"/>
      <c r="O72" s="825"/>
      <c r="P72" s="825"/>
      <c r="Q72" s="822"/>
      <c r="R72" s="836"/>
      <c r="S72" s="821"/>
      <c r="T72" s="821"/>
      <c r="U72" s="830"/>
      <c r="V72" s="827"/>
      <c r="W72" s="825">
        <v>257.5</v>
      </c>
      <c r="X72" s="825"/>
      <c r="Y72" s="822"/>
      <c r="Z72" s="827"/>
      <c r="AA72" s="825"/>
      <c r="AB72" s="825"/>
      <c r="AC72" s="822"/>
      <c r="AD72" s="831"/>
      <c r="AE72" s="821"/>
      <c r="AF72" s="821"/>
      <c r="AG72" s="822"/>
      <c r="AH72" s="856">
        <f t="shared" si="7"/>
        <v>0</v>
      </c>
      <c r="AI72" s="857">
        <f t="shared" si="8"/>
        <v>257.5</v>
      </c>
      <c r="AJ72" s="857">
        <f t="shared" si="9"/>
        <v>0</v>
      </c>
      <c r="AK72" s="927">
        <f t="shared" si="10"/>
        <v>0</v>
      </c>
      <c r="AL72" s="1156">
        <f t="shared" si="11"/>
        <v>257.5</v>
      </c>
      <c r="AM72" s="1233"/>
      <c r="AP72" s="971"/>
    </row>
    <row r="73" spans="1:42" s="744" customFormat="1" ht="17.25" customHeight="1" x14ac:dyDescent="0.25">
      <c r="A73" s="1125">
        <f t="shared" si="5"/>
        <v>66</v>
      </c>
      <c r="B73" s="1154" t="s">
        <v>2109</v>
      </c>
      <c r="C73" s="697" t="s">
        <v>2110</v>
      </c>
      <c r="D73" s="1077" t="s">
        <v>1725</v>
      </c>
      <c r="E73" s="966" t="s">
        <v>1422</v>
      </c>
      <c r="F73" s="827"/>
      <c r="G73" s="825"/>
      <c r="H73" s="825"/>
      <c r="I73" s="822"/>
      <c r="J73" s="836"/>
      <c r="K73" s="821"/>
      <c r="L73" s="821"/>
      <c r="M73" s="826"/>
      <c r="N73" s="827"/>
      <c r="O73" s="825"/>
      <c r="P73" s="825"/>
      <c r="Q73" s="822"/>
      <c r="R73" s="836"/>
      <c r="S73" s="821"/>
      <c r="T73" s="821"/>
      <c r="U73" s="830"/>
      <c r="V73" s="827"/>
      <c r="W73" s="825">
        <v>232.5</v>
      </c>
      <c r="X73" s="825"/>
      <c r="Y73" s="822"/>
      <c r="Z73" s="827"/>
      <c r="AA73" s="825"/>
      <c r="AB73" s="825"/>
      <c r="AC73" s="822"/>
      <c r="AD73" s="831"/>
      <c r="AE73" s="821"/>
      <c r="AF73" s="821"/>
      <c r="AG73" s="822"/>
      <c r="AH73" s="856">
        <f t="shared" si="7"/>
        <v>0</v>
      </c>
      <c r="AI73" s="857">
        <f t="shared" si="8"/>
        <v>232.5</v>
      </c>
      <c r="AJ73" s="857">
        <f t="shared" si="9"/>
        <v>0</v>
      </c>
      <c r="AK73" s="927">
        <f t="shared" si="10"/>
        <v>0</v>
      </c>
      <c r="AL73" s="1156">
        <f t="shared" si="11"/>
        <v>232.5</v>
      </c>
      <c r="AM73" s="1233"/>
      <c r="AP73" s="971"/>
    </row>
    <row r="74" spans="1:42" s="744" customFormat="1" ht="17.25" customHeight="1" x14ac:dyDescent="0.25">
      <c r="A74" s="1125">
        <f t="shared" ref="A74:A99" si="12">A73+1</f>
        <v>67</v>
      </c>
      <c r="B74" s="1154" t="s">
        <v>1892</v>
      </c>
      <c r="C74" s="697" t="s">
        <v>1722</v>
      </c>
      <c r="D74" s="1077" t="s">
        <v>1922</v>
      </c>
      <c r="E74" s="966" t="s">
        <v>1422</v>
      </c>
      <c r="F74" s="827"/>
      <c r="G74" s="825"/>
      <c r="H74" s="825"/>
      <c r="I74" s="822"/>
      <c r="J74" s="836"/>
      <c r="K74" s="821"/>
      <c r="L74" s="821"/>
      <c r="M74" s="826"/>
      <c r="N74" s="827"/>
      <c r="O74" s="825"/>
      <c r="P74" s="825"/>
      <c r="Q74" s="822"/>
      <c r="R74" s="836"/>
      <c r="S74" s="821"/>
      <c r="T74" s="821"/>
      <c r="U74" s="830"/>
      <c r="V74" s="827"/>
      <c r="W74" s="825">
        <v>203.25</v>
      </c>
      <c r="X74" s="825"/>
      <c r="Y74" s="822"/>
      <c r="Z74" s="827"/>
      <c r="AA74" s="825">
        <v>207</v>
      </c>
      <c r="AB74" s="825"/>
      <c r="AC74" s="822"/>
      <c r="AD74" s="831"/>
      <c r="AE74" s="821"/>
      <c r="AF74" s="821"/>
      <c r="AG74" s="822"/>
      <c r="AH74" s="856">
        <f t="shared" si="7"/>
        <v>0</v>
      </c>
      <c r="AI74" s="857">
        <f t="shared" si="8"/>
        <v>410.25</v>
      </c>
      <c r="AJ74" s="857">
        <f t="shared" si="9"/>
        <v>0</v>
      </c>
      <c r="AK74" s="927">
        <f t="shared" si="10"/>
        <v>0</v>
      </c>
      <c r="AL74" s="1156">
        <f t="shared" si="11"/>
        <v>410.25</v>
      </c>
      <c r="AM74" s="1233"/>
      <c r="AP74" s="971"/>
    </row>
    <row r="75" spans="1:42" s="744" customFormat="1" ht="17.25" customHeight="1" x14ac:dyDescent="0.25">
      <c r="A75" s="1125">
        <f t="shared" si="12"/>
        <v>68</v>
      </c>
      <c r="B75" s="1154" t="s">
        <v>1706</v>
      </c>
      <c r="C75" s="697" t="s">
        <v>1932</v>
      </c>
      <c r="D75" s="1077" t="s">
        <v>1725</v>
      </c>
      <c r="E75" s="966" t="s">
        <v>286</v>
      </c>
      <c r="F75" s="827"/>
      <c r="G75" s="825"/>
      <c r="H75" s="825"/>
      <c r="I75" s="822"/>
      <c r="J75" s="836"/>
      <c r="K75" s="821"/>
      <c r="L75" s="821"/>
      <c r="M75" s="826"/>
      <c r="N75" s="827"/>
      <c r="O75" s="825"/>
      <c r="P75" s="825"/>
      <c r="Q75" s="822"/>
      <c r="R75" s="836"/>
      <c r="S75" s="821"/>
      <c r="T75" s="821"/>
      <c r="U75" s="830"/>
      <c r="V75" s="827"/>
      <c r="W75" s="825">
        <v>214.75</v>
      </c>
      <c r="X75" s="825"/>
      <c r="Y75" s="822"/>
      <c r="Z75" s="827"/>
      <c r="AA75" s="825"/>
      <c r="AB75" s="825"/>
      <c r="AC75" s="822"/>
      <c r="AD75" s="831"/>
      <c r="AE75" s="821"/>
      <c r="AF75" s="821"/>
      <c r="AG75" s="822"/>
      <c r="AH75" s="856">
        <f t="shared" si="7"/>
        <v>0</v>
      </c>
      <c r="AI75" s="857">
        <f t="shared" si="8"/>
        <v>214.75</v>
      </c>
      <c r="AJ75" s="857">
        <f t="shared" si="9"/>
        <v>0</v>
      </c>
      <c r="AK75" s="927">
        <f t="shared" si="10"/>
        <v>0</v>
      </c>
      <c r="AL75" s="1156">
        <f t="shared" si="11"/>
        <v>214.75</v>
      </c>
      <c r="AM75" s="1233"/>
      <c r="AP75" s="971"/>
    </row>
    <row r="76" spans="1:42" s="744" customFormat="1" ht="17.25" customHeight="1" x14ac:dyDescent="0.25">
      <c r="A76" s="1125">
        <f t="shared" si="12"/>
        <v>69</v>
      </c>
      <c r="B76" s="1154" t="s">
        <v>1665</v>
      </c>
      <c r="C76" s="697" t="s">
        <v>2111</v>
      </c>
      <c r="D76" s="1077" t="s">
        <v>1440</v>
      </c>
      <c r="E76" s="966" t="s">
        <v>1422</v>
      </c>
      <c r="F76" s="827"/>
      <c r="G76" s="825"/>
      <c r="H76" s="825"/>
      <c r="I76" s="822"/>
      <c r="J76" s="836"/>
      <c r="K76" s="821"/>
      <c r="L76" s="821"/>
      <c r="M76" s="826"/>
      <c r="N76" s="827"/>
      <c r="O76" s="825"/>
      <c r="P76" s="825"/>
      <c r="Q76" s="822"/>
      <c r="R76" s="836"/>
      <c r="S76" s="821"/>
      <c r="T76" s="821"/>
      <c r="U76" s="830"/>
      <c r="V76" s="827"/>
      <c r="W76" s="825"/>
      <c r="X76" s="825">
        <v>284.75</v>
      </c>
      <c r="Y76" s="822"/>
      <c r="Z76" s="827"/>
      <c r="AA76" s="825"/>
      <c r="AB76" s="825"/>
      <c r="AC76" s="822"/>
      <c r="AD76" s="831"/>
      <c r="AE76" s="821"/>
      <c r="AF76" s="821"/>
      <c r="AG76" s="822"/>
      <c r="AH76" s="856">
        <f t="shared" si="7"/>
        <v>0</v>
      </c>
      <c r="AI76" s="857">
        <f t="shared" si="8"/>
        <v>0</v>
      </c>
      <c r="AJ76" s="857">
        <f t="shared" si="9"/>
        <v>284.75</v>
      </c>
      <c r="AK76" s="927">
        <f t="shared" si="10"/>
        <v>0</v>
      </c>
      <c r="AL76" s="1156">
        <f t="shared" si="11"/>
        <v>284.75</v>
      </c>
      <c r="AM76" s="1233"/>
      <c r="AP76" s="971"/>
    </row>
    <row r="77" spans="1:42" s="744" customFormat="1" ht="17.25" customHeight="1" x14ac:dyDescent="0.25">
      <c r="A77" s="1125">
        <f t="shared" si="12"/>
        <v>70</v>
      </c>
      <c r="B77" s="1154" t="s">
        <v>2112</v>
      </c>
      <c r="C77" s="697" t="s">
        <v>2113</v>
      </c>
      <c r="D77" s="1077" t="s">
        <v>2114</v>
      </c>
      <c r="E77" s="966" t="s">
        <v>1422</v>
      </c>
      <c r="F77" s="827"/>
      <c r="G77" s="825"/>
      <c r="H77" s="825"/>
      <c r="I77" s="822"/>
      <c r="J77" s="836"/>
      <c r="K77" s="821"/>
      <c r="L77" s="821"/>
      <c r="M77" s="826"/>
      <c r="N77" s="827"/>
      <c r="O77" s="825"/>
      <c r="P77" s="825"/>
      <c r="Q77" s="822"/>
      <c r="R77" s="836"/>
      <c r="S77" s="821"/>
      <c r="T77" s="821"/>
      <c r="U77" s="830"/>
      <c r="V77" s="827"/>
      <c r="W77" s="825"/>
      <c r="X77" s="825">
        <v>263.25</v>
      </c>
      <c r="Y77" s="822"/>
      <c r="Z77" s="827"/>
      <c r="AA77" s="825"/>
      <c r="AB77" s="825"/>
      <c r="AC77" s="822"/>
      <c r="AD77" s="831"/>
      <c r="AE77" s="821"/>
      <c r="AF77" s="821"/>
      <c r="AG77" s="822"/>
      <c r="AH77" s="856">
        <f t="shared" si="7"/>
        <v>0</v>
      </c>
      <c r="AI77" s="857">
        <f t="shared" si="8"/>
        <v>0</v>
      </c>
      <c r="AJ77" s="857">
        <f t="shared" si="9"/>
        <v>263.25</v>
      </c>
      <c r="AK77" s="927">
        <f t="shared" si="10"/>
        <v>0</v>
      </c>
      <c r="AL77" s="1156">
        <f t="shared" si="11"/>
        <v>263.25</v>
      </c>
      <c r="AM77" s="1233"/>
      <c r="AP77" s="971"/>
    </row>
    <row r="78" spans="1:42" s="744" customFormat="1" ht="17.25" customHeight="1" x14ac:dyDescent="0.25">
      <c r="A78" s="1125">
        <f t="shared" si="12"/>
        <v>71</v>
      </c>
      <c r="B78" s="1154" t="s">
        <v>1918</v>
      </c>
      <c r="C78" s="697" t="s">
        <v>1919</v>
      </c>
      <c r="D78" s="1077" t="s">
        <v>2115</v>
      </c>
      <c r="E78" s="966" t="s">
        <v>1422</v>
      </c>
      <c r="F78" s="827"/>
      <c r="G78" s="825"/>
      <c r="H78" s="825"/>
      <c r="I78" s="822"/>
      <c r="J78" s="836"/>
      <c r="K78" s="821"/>
      <c r="L78" s="821"/>
      <c r="M78" s="826"/>
      <c r="N78" s="827"/>
      <c r="O78" s="825"/>
      <c r="P78" s="825"/>
      <c r="Q78" s="822"/>
      <c r="R78" s="836"/>
      <c r="S78" s="821"/>
      <c r="T78" s="821"/>
      <c r="U78" s="830"/>
      <c r="V78" s="827"/>
      <c r="W78" s="825"/>
      <c r="X78" s="825">
        <v>153.5</v>
      </c>
      <c r="Y78" s="822"/>
      <c r="Z78" s="827"/>
      <c r="AA78" s="825"/>
      <c r="AB78" s="825"/>
      <c r="AC78" s="822"/>
      <c r="AD78" s="831"/>
      <c r="AE78" s="821"/>
      <c r="AF78" s="821"/>
      <c r="AG78" s="822"/>
      <c r="AH78" s="856">
        <f t="shared" si="7"/>
        <v>0</v>
      </c>
      <c r="AI78" s="857">
        <f t="shared" si="8"/>
        <v>0</v>
      </c>
      <c r="AJ78" s="857">
        <f t="shared" si="9"/>
        <v>153.5</v>
      </c>
      <c r="AK78" s="927">
        <f t="shared" si="10"/>
        <v>0</v>
      </c>
      <c r="AL78" s="1156">
        <f t="shared" si="11"/>
        <v>153.5</v>
      </c>
      <c r="AM78" s="1233"/>
      <c r="AP78" s="971"/>
    </row>
    <row r="79" spans="1:42" s="744" customFormat="1" ht="17.25" customHeight="1" x14ac:dyDescent="0.25">
      <c r="A79" s="1125">
        <f t="shared" si="12"/>
        <v>72</v>
      </c>
      <c r="B79" s="1154" t="s">
        <v>1813</v>
      </c>
      <c r="C79" s="697" t="s">
        <v>1923</v>
      </c>
      <c r="D79" s="1077" t="s">
        <v>1924</v>
      </c>
      <c r="E79" s="966" t="s">
        <v>1422</v>
      </c>
      <c r="F79" s="827"/>
      <c r="G79" s="825"/>
      <c r="H79" s="825"/>
      <c r="I79" s="822"/>
      <c r="J79" s="836"/>
      <c r="K79" s="821"/>
      <c r="L79" s="821"/>
      <c r="M79" s="826"/>
      <c r="N79" s="827"/>
      <c r="O79" s="825"/>
      <c r="P79" s="825"/>
      <c r="Q79" s="822"/>
      <c r="R79" s="836"/>
      <c r="S79" s="821"/>
      <c r="T79" s="821"/>
      <c r="U79" s="830"/>
      <c r="V79" s="827"/>
      <c r="W79" s="825"/>
      <c r="X79" s="825">
        <v>229</v>
      </c>
      <c r="Y79" s="822"/>
      <c r="Z79" s="827"/>
      <c r="AA79" s="825"/>
      <c r="AB79" s="825"/>
      <c r="AC79" s="822"/>
      <c r="AD79" s="831"/>
      <c r="AE79" s="821"/>
      <c r="AF79" s="821"/>
      <c r="AG79" s="822"/>
      <c r="AH79" s="856">
        <f t="shared" si="7"/>
        <v>0</v>
      </c>
      <c r="AI79" s="857">
        <f t="shared" si="8"/>
        <v>0</v>
      </c>
      <c r="AJ79" s="857">
        <f t="shared" si="9"/>
        <v>229</v>
      </c>
      <c r="AK79" s="927">
        <f t="shared" si="10"/>
        <v>0</v>
      </c>
      <c r="AL79" s="1156">
        <f t="shared" si="11"/>
        <v>229</v>
      </c>
      <c r="AM79" s="1233"/>
      <c r="AP79" s="971"/>
    </row>
    <row r="80" spans="1:42" s="744" customFormat="1" ht="17.25" customHeight="1" x14ac:dyDescent="0.25">
      <c r="A80" s="1125">
        <f t="shared" si="12"/>
        <v>73</v>
      </c>
      <c r="B80" s="1154" t="s">
        <v>70</v>
      </c>
      <c r="C80" s="697" t="s">
        <v>1971</v>
      </c>
      <c r="D80" s="1077" t="s">
        <v>1725</v>
      </c>
      <c r="E80" s="966" t="s">
        <v>286</v>
      </c>
      <c r="F80" s="827"/>
      <c r="G80" s="825"/>
      <c r="H80" s="825"/>
      <c r="I80" s="822"/>
      <c r="J80" s="836"/>
      <c r="K80" s="821"/>
      <c r="L80" s="821"/>
      <c r="M80" s="826"/>
      <c r="N80" s="827"/>
      <c r="O80" s="825"/>
      <c r="P80" s="825"/>
      <c r="Q80" s="822"/>
      <c r="R80" s="836"/>
      <c r="S80" s="821"/>
      <c r="T80" s="821"/>
      <c r="U80" s="830"/>
      <c r="V80" s="827"/>
      <c r="W80" s="825"/>
      <c r="X80" s="825"/>
      <c r="Y80" s="822">
        <v>296</v>
      </c>
      <c r="Z80" s="827"/>
      <c r="AA80" s="825"/>
      <c r="AB80" s="825"/>
      <c r="AC80" s="822"/>
      <c r="AD80" s="831"/>
      <c r="AE80" s="821"/>
      <c r="AF80" s="821"/>
      <c r="AG80" s="822"/>
      <c r="AH80" s="856">
        <f t="shared" si="7"/>
        <v>0</v>
      </c>
      <c r="AI80" s="857">
        <f t="shared" si="8"/>
        <v>0</v>
      </c>
      <c r="AJ80" s="857">
        <f t="shared" si="9"/>
        <v>0</v>
      </c>
      <c r="AK80" s="927">
        <f t="shared" si="10"/>
        <v>296</v>
      </c>
      <c r="AL80" s="1156">
        <f t="shared" si="11"/>
        <v>296</v>
      </c>
      <c r="AM80" s="1233"/>
      <c r="AP80" s="971"/>
    </row>
    <row r="81" spans="1:42" s="744" customFormat="1" ht="17.25" customHeight="1" x14ac:dyDescent="0.25">
      <c r="A81" s="1125">
        <f t="shared" si="12"/>
        <v>74</v>
      </c>
      <c r="B81" s="1154" t="s">
        <v>24</v>
      </c>
      <c r="C81" s="697" t="s">
        <v>1624</v>
      </c>
      <c r="D81" s="1077" t="s">
        <v>1725</v>
      </c>
      <c r="E81" s="966" t="s">
        <v>1422</v>
      </c>
      <c r="F81" s="827"/>
      <c r="G81" s="825"/>
      <c r="H81" s="825"/>
      <c r="I81" s="822"/>
      <c r="J81" s="836"/>
      <c r="K81" s="821"/>
      <c r="L81" s="821"/>
      <c r="M81" s="826"/>
      <c r="N81" s="827"/>
      <c r="O81" s="825"/>
      <c r="P81" s="825"/>
      <c r="Q81" s="822"/>
      <c r="R81" s="836"/>
      <c r="S81" s="821"/>
      <c r="T81" s="821"/>
      <c r="U81" s="830"/>
      <c r="V81" s="827"/>
      <c r="W81" s="825"/>
      <c r="X81" s="825"/>
      <c r="Y81" s="822">
        <v>247</v>
      </c>
      <c r="Z81" s="827"/>
      <c r="AA81" s="825"/>
      <c r="AB81" s="825"/>
      <c r="AC81" s="822"/>
      <c r="AD81" s="831"/>
      <c r="AE81" s="821"/>
      <c r="AF81" s="821"/>
      <c r="AG81" s="822"/>
      <c r="AH81" s="856">
        <f t="shared" si="7"/>
        <v>0</v>
      </c>
      <c r="AI81" s="857">
        <f t="shared" si="8"/>
        <v>0</v>
      </c>
      <c r="AJ81" s="857">
        <f t="shared" si="9"/>
        <v>0</v>
      </c>
      <c r="AK81" s="927">
        <f t="shared" si="10"/>
        <v>247</v>
      </c>
      <c r="AL81" s="1156">
        <f t="shared" si="11"/>
        <v>247</v>
      </c>
      <c r="AM81" s="1233"/>
      <c r="AP81" s="971"/>
    </row>
    <row r="82" spans="1:42" s="744" customFormat="1" ht="17.25" customHeight="1" x14ac:dyDescent="0.25">
      <c r="A82" s="1125">
        <f t="shared" si="12"/>
        <v>75</v>
      </c>
      <c r="B82" s="1154" t="s">
        <v>2116</v>
      </c>
      <c r="C82" s="697" t="s">
        <v>2117</v>
      </c>
      <c r="D82" s="1077" t="s">
        <v>1725</v>
      </c>
      <c r="E82" s="966" t="s">
        <v>286</v>
      </c>
      <c r="F82" s="827"/>
      <c r="G82" s="825"/>
      <c r="H82" s="825"/>
      <c r="I82" s="822"/>
      <c r="J82" s="836"/>
      <c r="K82" s="821"/>
      <c r="L82" s="821"/>
      <c r="M82" s="826"/>
      <c r="N82" s="827"/>
      <c r="O82" s="825"/>
      <c r="P82" s="825"/>
      <c r="Q82" s="822"/>
      <c r="R82" s="836"/>
      <c r="S82" s="821"/>
      <c r="T82" s="821"/>
      <c r="U82" s="830"/>
      <c r="V82" s="827"/>
      <c r="W82" s="825"/>
      <c r="X82" s="825"/>
      <c r="Y82" s="822">
        <v>281.75</v>
      </c>
      <c r="Z82" s="827"/>
      <c r="AA82" s="825"/>
      <c r="AB82" s="825"/>
      <c r="AC82" s="822"/>
      <c r="AD82" s="831"/>
      <c r="AE82" s="821"/>
      <c r="AF82" s="821"/>
      <c r="AG82" s="822"/>
      <c r="AH82" s="856">
        <f t="shared" si="7"/>
        <v>0</v>
      </c>
      <c r="AI82" s="857">
        <f t="shared" si="8"/>
        <v>0</v>
      </c>
      <c r="AJ82" s="857">
        <f t="shared" si="9"/>
        <v>0</v>
      </c>
      <c r="AK82" s="927">
        <f t="shared" si="10"/>
        <v>281.75</v>
      </c>
      <c r="AL82" s="1156">
        <f t="shared" si="11"/>
        <v>281.75</v>
      </c>
      <c r="AM82" s="1233"/>
      <c r="AP82" s="971"/>
    </row>
    <row r="83" spans="1:42" s="744" customFormat="1" ht="17.25" customHeight="1" x14ac:dyDescent="0.25">
      <c r="A83" s="1125">
        <f t="shared" si="12"/>
        <v>76</v>
      </c>
      <c r="B83" s="1154" t="s">
        <v>2118</v>
      </c>
      <c r="C83" s="697" t="s">
        <v>2119</v>
      </c>
      <c r="D83" s="1077" t="s">
        <v>2120</v>
      </c>
      <c r="E83" s="966" t="s">
        <v>281</v>
      </c>
      <c r="F83" s="827"/>
      <c r="G83" s="825"/>
      <c r="H83" s="825"/>
      <c r="I83" s="822"/>
      <c r="J83" s="836"/>
      <c r="K83" s="821"/>
      <c r="L83" s="821"/>
      <c r="M83" s="826"/>
      <c r="N83" s="827"/>
      <c r="O83" s="825"/>
      <c r="P83" s="825"/>
      <c r="Q83" s="822"/>
      <c r="R83" s="836"/>
      <c r="S83" s="821"/>
      <c r="T83" s="821"/>
      <c r="U83" s="830"/>
      <c r="V83" s="827"/>
      <c r="W83" s="825"/>
      <c r="X83" s="825"/>
      <c r="Y83" s="822"/>
      <c r="Z83" s="827">
        <v>114.5</v>
      </c>
      <c r="AA83" s="825"/>
      <c r="AB83" s="825"/>
      <c r="AC83" s="822"/>
      <c r="AD83" s="831"/>
      <c r="AE83" s="821"/>
      <c r="AF83" s="821"/>
      <c r="AG83" s="822"/>
      <c r="AH83" s="856">
        <f t="shared" si="7"/>
        <v>114.5</v>
      </c>
      <c r="AI83" s="857">
        <f t="shared" si="8"/>
        <v>0</v>
      </c>
      <c r="AJ83" s="857">
        <f t="shared" si="9"/>
        <v>0</v>
      </c>
      <c r="AK83" s="927">
        <f t="shared" si="10"/>
        <v>0</v>
      </c>
      <c r="AL83" s="1156">
        <f t="shared" si="11"/>
        <v>114.5</v>
      </c>
      <c r="AM83" s="1233"/>
      <c r="AP83" s="971"/>
    </row>
    <row r="84" spans="1:42" s="744" customFormat="1" ht="17.25" customHeight="1" x14ac:dyDescent="0.25">
      <c r="A84" s="1125">
        <f t="shared" si="12"/>
        <v>77</v>
      </c>
      <c r="B84" s="1154" t="s">
        <v>2121</v>
      </c>
      <c r="C84" s="697" t="s">
        <v>2122</v>
      </c>
      <c r="D84" s="1077" t="s">
        <v>2123</v>
      </c>
      <c r="E84" s="1237"/>
      <c r="F84" s="827"/>
      <c r="G84" s="825"/>
      <c r="H84" s="825"/>
      <c r="I84" s="822"/>
      <c r="J84" s="836"/>
      <c r="K84" s="821"/>
      <c r="L84" s="821"/>
      <c r="M84" s="826"/>
      <c r="N84" s="827"/>
      <c r="O84" s="825"/>
      <c r="P84" s="825"/>
      <c r="Q84" s="822"/>
      <c r="R84" s="836"/>
      <c r="S84" s="821"/>
      <c r="T84" s="821"/>
      <c r="U84" s="830"/>
      <c r="V84" s="827"/>
      <c r="W84" s="825"/>
      <c r="X84" s="825"/>
      <c r="Y84" s="822"/>
      <c r="Z84" s="827">
        <v>259.5</v>
      </c>
      <c r="AA84" s="825"/>
      <c r="AB84" s="825"/>
      <c r="AC84" s="822"/>
      <c r="AD84" s="831"/>
      <c r="AE84" s="821"/>
      <c r="AF84" s="821"/>
      <c r="AG84" s="822"/>
      <c r="AH84" s="856">
        <f t="shared" si="7"/>
        <v>259.5</v>
      </c>
      <c r="AI84" s="857">
        <f t="shared" si="8"/>
        <v>0</v>
      </c>
      <c r="AJ84" s="857">
        <f t="shared" si="9"/>
        <v>0</v>
      </c>
      <c r="AK84" s="927">
        <f t="shared" si="10"/>
        <v>0</v>
      </c>
      <c r="AL84" s="1156">
        <f t="shared" si="11"/>
        <v>259.5</v>
      </c>
      <c r="AM84" s="1233"/>
      <c r="AP84" s="971"/>
    </row>
    <row r="85" spans="1:42" s="744" customFormat="1" ht="17.25" customHeight="1" x14ac:dyDescent="0.25">
      <c r="A85" s="1125">
        <f t="shared" si="12"/>
        <v>78</v>
      </c>
      <c r="B85" s="1154" t="s">
        <v>2124</v>
      </c>
      <c r="C85" s="697" t="s">
        <v>1771</v>
      </c>
      <c r="D85" s="1077" t="s">
        <v>2059</v>
      </c>
      <c r="E85" s="1237" t="s">
        <v>281</v>
      </c>
      <c r="F85" s="827"/>
      <c r="G85" s="825"/>
      <c r="H85" s="825"/>
      <c r="I85" s="822"/>
      <c r="J85" s="836"/>
      <c r="K85" s="821"/>
      <c r="L85" s="821"/>
      <c r="M85" s="826"/>
      <c r="N85" s="827"/>
      <c r="O85" s="825"/>
      <c r="P85" s="825"/>
      <c r="Q85" s="822"/>
      <c r="R85" s="836"/>
      <c r="S85" s="821"/>
      <c r="T85" s="821"/>
      <c r="U85" s="830"/>
      <c r="V85" s="827"/>
      <c r="W85" s="825"/>
      <c r="X85" s="825"/>
      <c r="Y85" s="822"/>
      <c r="Z85" s="827"/>
      <c r="AA85" s="825">
        <v>247</v>
      </c>
      <c r="AB85" s="825"/>
      <c r="AC85" s="822"/>
      <c r="AD85" s="831"/>
      <c r="AE85" s="821"/>
      <c r="AF85" s="821"/>
      <c r="AG85" s="822"/>
      <c r="AH85" s="856">
        <f t="shared" si="7"/>
        <v>0</v>
      </c>
      <c r="AI85" s="857">
        <f t="shared" si="8"/>
        <v>247</v>
      </c>
      <c r="AJ85" s="857">
        <f t="shared" si="9"/>
        <v>0</v>
      </c>
      <c r="AK85" s="927">
        <f t="shared" si="10"/>
        <v>0</v>
      </c>
      <c r="AL85" s="1156">
        <f t="shared" si="11"/>
        <v>247</v>
      </c>
      <c r="AM85" s="1233"/>
      <c r="AP85" s="971"/>
    </row>
    <row r="86" spans="1:42" s="744" customFormat="1" ht="17.25" customHeight="1" x14ac:dyDescent="0.25">
      <c r="A86" s="1125">
        <f t="shared" si="12"/>
        <v>79</v>
      </c>
      <c r="B86" s="1154" t="s">
        <v>2058</v>
      </c>
      <c r="C86" s="697" t="s">
        <v>1998</v>
      </c>
      <c r="D86" s="1077" t="s">
        <v>2059</v>
      </c>
      <c r="E86" s="966" t="s">
        <v>286</v>
      </c>
      <c r="F86" s="827"/>
      <c r="G86" s="825"/>
      <c r="H86" s="825"/>
      <c r="I86" s="822"/>
      <c r="J86" s="836"/>
      <c r="K86" s="821">
        <v>107</v>
      </c>
      <c r="L86" s="821"/>
      <c r="M86" s="826"/>
      <c r="N86" s="827"/>
      <c r="O86" s="825"/>
      <c r="P86" s="825"/>
      <c r="Q86" s="822"/>
      <c r="R86" s="836"/>
      <c r="S86" s="821"/>
      <c r="T86" s="821"/>
      <c r="U86" s="830"/>
      <c r="V86" s="827"/>
      <c r="W86" s="825"/>
      <c r="X86" s="825"/>
      <c r="Y86" s="822"/>
      <c r="Z86" s="827"/>
      <c r="AA86" s="825">
        <v>225.5</v>
      </c>
      <c r="AB86" s="825"/>
      <c r="AC86" s="822"/>
      <c r="AD86" s="831"/>
      <c r="AE86" s="821"/>
      <c r="AF86" s="821"/>
      <c r="AG86" s="822"/>
      <c r="AH86" s="856">
        <f t="shared" si="7"/>
        <v>0</v>
      </c>
      <c r="AI86" s="857">
        <f t="shared" si="8"/>
        <v>332.5</v>
      </c>
      <c r="AJ86" s="857">
        <f t="shared" si="9"/>
        <v>0</v>
      </c>
      <c r="AK86" s="927">
        <f t="shared" si="10"/>
        <v>0</v>
      </c>
      <c r="AL86" s="1156">
        <f t="shared" si="11"/>
        <v>332.5</v>
      </c>
      <c r="AM86" s="1233"/>
      <c r="AP86" s="971"/>
    </row>
    <row r="87" spans="1:42" s="744" customFormat="1" ht="17.25" customHeight="1" x14ac:dyDescent="0.25">
      <c r="A87" s="1125">
        <f t="shared" si="12"/>
        <v>80</v>
      </c>
      <c r="B87" s="1154" t="s">
        <v>2121</v>
      </c>
      <c r="C87" s="697" t="s">
        <v>2125</v>
      </c>
      <c r="D87" s="1077" t="s">
        <v>1563</v>
      </c>
      <c r="E87" s="966" t="s">
        <v>286</v>
      </c>
      <c r="F87" s="827"/>
      <c r="G87" s="825"/>
      <c r="H87" s="825"/>
      <c r="I87" s="822"/>
      <c r="J87" s="836"/>
      <c r="K87" s="821"/>
      <c r="L87" s="821"/>
      <c r="M87" s="826"/>
      <c r="N87" s="827"/>
      <c r="O87" s="825"/>
      <c r="P87" s="825"/>
      <c r="Q87" s="822"/>
      <c r="R87" s="836"/>
      <c r="S87" s="821"/>
      <c r="T87" s="821"/>
      <c r="U87" s="830"/>
      <c r="V87" s="827"/>
      <c r="W87" s="825"/>
      <c r="X87" s="825"/>
      <c r="Y87" s="822"/>
      <c r="Z87" s="827"/>
      <c r="AA87" s="825">
        <v>167</v>
      </c>
      <c r="AB87" s="825"/>
      <c r="AC87" s="822"/>
      <c r="AD87" s="831"/>
      <c r="AE87" s="821"/>
      <c r="AF87" s="821"/>
      <c r="AG87" s="822"/>
      <c r="AH87" s="856">
        <f t="shared" si="7"/>
        <v>0</v>
      </c>
      <c r="AI87" s="857">
        <f t="shared" si="8"/>
        <v>167</v>
      </c>
      <c r="AJ87" s="857">
        <f t="shared" si="9"/>
        <v>0</v>
      </c>
      <c r="AK87" s="927">
        <f t="shared" si="10"/>
        <v>0</v>
      </c>
      <c r="AL87" s="1156">
        <f t="shared" si="11"/>
        <v>167</v>
      </c>
      <c r="AM87" s="1233"/>
      <c r="AP87" s="971"/>
    </row>
    <row r="88" spans="1:42" s="744" customFormat="1" ht="17.25" customHeight="1" x14ac:dyDescent="0.25">
      <c r="A88" s="1125">
        <f t="shared" si="12"/>
        <v>81</v>
      </c>
      <c r="B88" s="1220" t="s">
        <v>2126</v>
      </c>
      <c r="C88" s="1127" t="s">
        <v>2127</v>
      </c>
      <c r="D88" s="1077" t="s">
        <v>2128</v>
      </c>
      <c r="E88" s="966" t="s">
        <v>281</v>
      </c>
      <c r="F88" s="827"/>
      <c r="G88" s="825"/>
      <c r="H88" s="825"/>
      <c r="I88" s="822"/>
      <c r="J88" s="836"/>
      <c r="K88" s="821"/>
      <c r="L88" s="821"/>
      <c r="M88" s="851"/>
      <c r="N88" s="852"/>
      <c r="O88" s="853"/>
      <c r="P88" s="853"/>
      <c r="Q88" s="822"/>
      <c r="R88" s="836"/>
      <c r="S88" s="821"/>
      <c r="T88" s="821"/>
      <c r="U88" s="830"/>
      <c r="V88" s="852"/>
      <c r="W88" s="853"/>
      <c r="X88" s="853"/>
      <c r="Y88" s="822"/>
      <c r="Z88" s="852"/>
      <c r="AA88" s="853">
        <v>236</v>
      </c>
      <c r="AB88" s="853"/>
      <c r="AC88" s="822"/>
      <c r="AD88" s="831"/>
      <c r="AE88" s="821"/>
      <c r="AF88" s="821"/>
      <c r="AG88" s="822"/>
      <c r="AH88" s="856">
        <f t="shared" si="7"/>
        <v>0</v>
      </c>
      <c r="AI88" s="857">
        <f t="shared" si="8"/>
        <v>236</v>
      </c>
      <c r="AJ88" s="857">
        <f t="shared" si="9"/>
        <v>0</v>
      </c>
      <c r="AK88" s="927">
        <f t="shared" si="10"/>
        <v>0</v>
      </c>
      <c r="AL88" s="1156">
        <f t="shared" si="11"/>
        <v>236</v>
      </c>
      <c r="AM88" s="1138"/>
      <c r="AP88" s="971"/>
    </row>
    <row r="89" spans="1:42" s="744" customFormat="1" ht="17.25" customHeight="1" x14ac:dyDescent="0.25">
      <c r="A89" s="1125">
        <f t="shared" si="12"/>
        <v>82</v>
      </c>
      <c r="B89" s="1154" t="s">
        <v>2129</v>
      </c>
      <c r="C89" s="625" t="s">
        <v>1795</v>
      </c>
      <c r="D89" s="1077" t="s">
        <v>1441</v>
      </c>
      <c r="E89" s="968" t="s">
        <v>281</v>
      </c>
      <c r="F89" s="852"/>
      <c r="G89" s="853"/>
      <c r="H89" s="853"/>
      <c r="I89" s="873"/>
      <c r="J89" s="874"/>
      <c r="K89" s="853"/>
      <c r="L89" s="853"/>
      <c r="M89" s="851"/>
      <c r="N89" s="852"/>
      <c r="O89" s="853"/>
      <c r="P89" s="853"/>
      <c r="Q89" s="873"/>
      <c r="R89" s="874"/>
      <c r="S89" s="853"/>
      <c r="T89" s="853"/>
      <c r="U89" s="873"/>
      <c r="V89" s="874"/>
      <c r="W89" s="853"/>
      <c r="X89" s="853"/>
      <c r="Y89" s="851"/>
      <c r="Z89" s="874"/>
      <c r="AA89" s="853">
        <v>165.5</v>
      </c>
      <c r="AB89" s="853"/>
      <c r="AC89" s="851"/>
      <c r="AD89" s="852"/>
      <c r="AE89" s="853"/>
      <c r="AF89" s="853"/>
      <c r="AG89" s="873"/>
      <c r="AH89" s="856">
        <f t="shared" si="7"/>
        <v>0</v>
      </c>
      <c r="AI89" s="857">
        <f t="shared" si="8"/>
        <v>165.5</v>
      </c>
      <c r="AJ89" s="857">
        <f t="shared" si="9"/>
        <v>0</v>
      </c>
      <c r="AK89" s="927">
        <f t="shared" si="10"/>
        <v>0</v>
      </c>
      <c r="AL89" s="1156">
        <f t="shared" si="11"/>
        <v>165.5</v>
      </c>
      <c r="AM89" s="1138">
        <v>3</v>
      </c>
      <c r="AP89" s="971"/>
    </row>
    <row r="90" spans="1:42" s="744" customFormat="1" ht="17.25" customHeight="1" x14ac:dyDescent="0.25">
      <c r="A90" s="1125">
        <f t="shared" si="12"/>
        <v>83</v>
      </c>
      <c r="B90" s="1154" t="s">
        <v>401</v>
      </c>
      <c r="C90" s="625" t="s">
        <v>2130</v>
      </c>
      <c r="D90" s="1077" t="s">
        <v>1338</v>
      </c>
      <c r="E90" s="968" t="s">
        <v>286</v>
      </c>
      <c r="F90" s="852"/>
      <c r="G90" s="853"/>
      <c r="H90" s="853"/>
      <c r="I90" s="873"/>
      <c r="J90" s="874"/>
      <c r="K90" s="853"/>
      <c r="L90" s="853"/>
      <c r="M90" s="851"/>
      <c r="N90" s="852"/>
      <c r="O90" s="853"/>
      <c r="P90" s="853"/>
      <c r="Q90" s="873"/>
      <c r="R90" s="874"/>
      <c r="S90" s="853"/>
      <c r="T90" s="853"/>
      <c r="U90" s="873"/>
      <c r="V90" s="874"/>
      <c r="W90" s="853"/>
      <c r="X90" s="853"/>
      <c r="Y90" s="851"/>
      <c r="Z90" s="874"/>
      <c r="AA90" s="853">
        <v>224</v>
      </c>
      <c r="AB90" s="853"/>
      <c r="AC90" s="851"/>
      <c r="AD90" s="852"/>
      <c r="AE90" s="853"/>
      <c r="AF90" s="853"/>
      <c r="AG90" s="873"/>
      <c r="AH90" s="856">
        <f t="shared" si="7"/>
        <v>0</v>
      </c>
      <c r="AI90" s="857">
        <f t="shared" si="8"/>
        <v>224</v>
      </c>
      <c r="AJ90" s="857">
        <f t="shared" si="9"/>
        <v>0</v>
      </c>
      <c r="AK90" s="927">
        <f t="shared" si="10"/>
        <v>0</v>
      </c>
      <c r="AL90" s="1156">
        <f t="shared" si="11"/>
        <v>224</v>
      </c>
      <c r="AM90" s="1145"/>
      <c r="AP90" s="971"/>
    </row>
    <row r="91" spans="1:42" s="744" customFormat="1" ht="17.25" customHeight="1" x14ac:dyDescent="0.25">
      <c r="A91" s="1125">
        <f t="shared" si="12"/>
        <v>84</v>
      </c>
      <c r="B91" s="1154" t="s">
        <v>1290</v>
      </c>
      <c r="C91" s="625" t="s">
        <v>1067</v>
      </c>
      <c r="D91" s="1077" t="s">
        <v>1563</v>
      </c>
      <c r="E91" s="968" t="s">
        <v>281</v>
      </c>
      <c r="F91" s="852"/>
      <c r="G91" s="853"/>
      <c r="H91" s="853"/>
      <c r="I91" s="873"/>
      <c r="J91" s="928"/>
      <c r="K91" s="857"/>
      <c r="L91" s="857"/>
      <c r="M91" s="855"/>
      <c r="N91" s="856"/>
      <c r="O91" s="857"/>
      <c r="P91" s="857"/>
      <c r="Q91" s="927"/>
      <c r="R91" s="928"/>
      <c r="S91" s="857"/>
      <c r="T91" s="857"/>
      <c r="U91" s="927"/>
      <c r="V91" s="928"/>
      <c r="W91" s="857"/>
      <c r="X91" s="857"/>
      <c r="Y91" s="855"/>
      <c r="Z91" s="928"/>
      <c r="AA91" s="857"/>
      <c r="AB91" s="857">
        <v>172.5</v>
      </c>
      <c r="AC91" s="855"/>
      <c r="AD91" s="856"/>
      <c r="AE91" s="857"/>
      <c r="AF91" s="857"/>
      <c r="AG91" s="927"/>
      <c r="AH91" s="856">
        <f t="shared" si="7"/>
        <v>0</v>
      </c>
      <c r="AI91" s="857">
        <f t="shared" si="8"/>
        <v>0</v>
      </c>
      <c r="AJ91" s="857">
        <f t="shared" si="9"/>
        <v>172.5</v>
      </c>
      <c r="AK91" s="927">
        <f t="shared" si="10"/>
        <v>0</v>
      </c>
      <c r="AL91" s="1156">
        <f t="shared" si="11"/>
        <v>172.5</v>
      </c>
      <c r="AM91" s="1231"/>
      <c r="AP91" s="971"/>
    </row>
    <row r="92" spans="1:42" s="744" customFormat="1" ht="17.25" customHeight="1" x14ac:dyDescent="0.25">
      <c r="A92" s="1125">
        <f t="shared" si="12"/>
        <v>85</v>
      </c>
      <c r="B92" s="1154" t="s">
        <v>2129</v>
      </c>
      <c r="C92" s="625" t="s">
        <v>844</v>
      </c>
      <c r="D92" s="1077" t="s">
        <v>1441</v>
      </c>
      <c r="E92" s="968" t="s">
        <v>286</v>
      </c>
      <c r="F92" s="852"/>
      <c r="G92" s="853"/>
      <c r="H92" s="853"/>
      <c r="I92" s="873"/>
      <c r="J92" s="928"/>
      <c r="K92" s="857"/>
      <c r="L92" s="857"/>
      <c r="M92" s="855"/>
      <c r="N92" s="856"/>
      <c r="O92" s="857"/>
      <c r="P92" s="857"/>
      <c r="Q92" s="927"/>
      <c r="R92" s="928"/>
      <c r="S92" s="857"/>
      <c r="T92" s="857"/>
      <c r="U92" s="927"/>
      <c r="V92" s="928"/>
      <c r="W92" s="857"/>
      <c r="X92" s="857"/>
      <c r="Y92" s="855"/>
      <c r="Z92" s="928"/>
      <c r="AA92" s="857"/>
      <c r="AB92" s="857">
        <v>167</v>
      </c>
      <c r="AC92" s="855"/>
      <c r="AD92" s="856"/>
      <c r="AE92" s="857"/>
      <c r="AF92" s="857"/>
      <c r="AG92" s="927"/>
      <c r="AH92" s="856">
        <f t="shared" si="7"/>
        <v>0</v>
      </c>
      <c r="AI92" s="857">
        <f t="shared" si="8"/>
        <v>0</v>
      </c>
      <c r="AJ92" s="857">
        <f t="shared" si="9"/>
        <v>167</v>
      </c>
      <c r="AK92" s="927">
        <f t="shared" si="10"/>
        <v>0</v>
      </c>
      <c r="AL92" s="1156">
        <f t="shared" si="11"/>
        <v>167</v>
      </c>
      <c r="AM92" s="1231"/>
      <c r="AP92" s="971"/>
    </row>
    <row r="93" spans="1:42" s="744" customFormat="1" ht="17.25" customHeight="1" x14ac:dyDescent="0.25">
      <c r="A93" s="1125">
        <f t="shared" si="12"/>
        <v>86</v>
      </c>
      <c r="B93" s="1154" t="s">
        <v>2131</v>
      </c>
      <c r="C93" s="625" t="s">
        <v>2132</v>
      </c>
      <c r="D93" s="1077" t="s">
        <v>801</v>
      </c>
      <c r="E93" s="968" t="s">
        <v>286</v>
      </c>
      <c r="F93" s="852"/>
      <c r="G93" s="853"/>
      <c r="H93" s="853"/>
      <c r="I93" s="873"/>
      <c r="J93" s="928"/>
      <c r="K93" s="857"/>
      <c r="L93" s="857"/>
      <c r="M93" s="855"/>
      <c r="N93" s="856"/>
      <c r="O93" s="857"/>
      <c r="P93" s="857"/>
      <c r="Q93" s="927"/>
      <c r="R93" s="928"/>
      <c r="S93" s="857"/>
      <c r="T93" s="857"/>
      <c r="U93" s="927"/>
      <c r="V93" s="928"/>
      <c r="W93" s="857"/>
      <c r="X93" s="857"/>
      <c r="Y93" s="855"/>
      <c r="Z93" s="928"/>
      <c r="AA93" s="857"/>
      <c r="AB93" s="857"/>
      <c r="AC93" s="855">
        <v>245</v>
      </c>
      <c r="AD93" s="856"/>
      <c r="AE93" s="857"/>
      <c r="AF93" s="857"/>
      <c r="AG93" s="927"/>
      <c r="AH93" s="856">
        <f t="shared" si="7"/>
        <v>0</v>
      </c>
      <c r="AI93" s="857">
        <f t="shared" si="8"/>
        <v>0</v>
      </c>
      <c r="AJ93" s="857">
        <f t="shared" si="9"/>
        <v>0</v>
      </c>
      <c r="AK93" s="927">
        <f t="shared" si="10"/>
        <v>245</v>
      </c>
      <c r="AL93" s="1156">
        <f t="shared" si="11"/>
        <v>245</v>
      </c>
      <c r="AM93" s="1231"/>
      <c r="AP93" s="971"/>
    </row>
    <row r="94" spans="1:42" s="744" customFormat="1" ht="17.25" customHeight="1" x14ac:dyDescent="0.25">
      <c r="A94" s="1125">
        <f t="shared" si="12"/>
        <v>87</v>
      </c>
      <c r="B94" s="1154" t="s">
        <v>2131</v>
      </c>
      <c r="C94" s="625" t="s">
        <v>2133</v>
      </c>
      <c r="D94" s="1077" t="s">
        <v>801</v>
      </c>
      <c r="E94" s="968" t="s">
        <v>286</v>
      </c>
      <c r="F94" s="852"/>
      <c r="G94" s="853"/>
      <c r="H94" s="853"/>
      <c r="I94" s="873"/>
      <c r="J94" s="928"/>
      <c r="K94" s="857"/>
      <c r="L94" s="857"/>
      <c r="M94" s="855"/>
      <c r="N94" s="856"/>
      <c r="O94" s="857"/>
      <c r="P94" s="857"/>
      <c r="Q94" s="927"/>
      <c r="R94" s="928"/>
      <c r="S94" s="857"/>
      <c r="T94" s="857"/>
      <c r="U94" s="927"/>
      <c r="V94" s="928"/>
      <c r="W94" s="857"/>
      <c r="X94" s="857"/>
      <c r="Y94" s="855"/>
      <c r="Z94" s="928"/>
      <c r="AA94" s="857"/>
      <c r="AB94" s="857"/>
      <c r="AC94" s="855">
        <v>227.5</v>
      </c>
      <c r="AD94" s="856"/>
      <c r="AE94" s="857"/>
      <c r="AF94" s="857"/>
      <c r="AG94" s="927"/>
      <c r="AH94" s="856">
        <f t="shared" si="7"/>
        <v>0</v>
      </c>
      <c r="AI94" s="857">
        <f t="shared" si="8"/>
        <v>0</v>
      </c>
      <c r="AJ94" s="857">
        <f t="shared" si="9"/>
        <v>0</v>
      </c>
      <c r="AK94" s="927">
        <f t="shared" si="10"/>
        <v>227.5</v>
      </c>
      <c r="AL94" s="1156">
        <f t="shared" si="11"/>
        <v>227.5</v>
      </c>
      <c r="AM94" s="1231"/>
      <c r="AP94" s="971"/>
    </row>
    <row r="95" spans="1:42" s="744" customFormat="1" ht="17.25" customHeight="1" x14ac:dyDescent="0.25">
      <c r="A95" s="1125">
        <f t="shared" si="12"/>
        <v>88</v>
      </c>
      <c r="B95" s="1154" t="s">
        <v>2136</v>
      </c>
      <c r="C95" s="625" t="s">
        <v>2137</v>
      </c>
      <c r="D95" s="1077" t="s">
        <v>2138</v>
      </c>
      <c r="E95" s="968" t="s">
        <v>1422</v>
      </c>
      <c r="F95" s="852"/>
      <c r="G95" s="853"/>
      <c r="H95" s="853"/>
      <c r="I95" s="873"/>
      <c r="J95" s="928"/>
      <c r="K95" s="857"/>
      <c r="L95" s="857"/>
      <c r="M95" s="855"/>
      <c r="N95" s="856"/>
      <c r="O95" s="857"/>
      <c r="P95" s="857"/>
      <c r="Q95" s="927"/>
      <c r="R95" s="928"/>
      <c r="S95" s="857"/>
      <c r="T95" s="857"/>
      <c r="U95" s="927"/>
      <c r="V95" s="928"/>
      <c r="W95" s="857"/>
      <c r="X95" s="857"/>
      <c r="Y95" s="855"/>
      <c r="Z95" s="928"/>
      <c r="AA95" s="857"/>
      <c r="AB95" s="857"/>
      <c r="AC95" s="855"/>
      <c r="AD95" s="856">
        <v>114</v>
      </c>
      <c r="AE95" s="857"/>
      <c r="AF95" s="857"/>
      <c r="AG95" s="927"/>
      <c r="AH95" s="856">
        <f>F95+J95+N95+R95+V95+Z95+AD95</f>
        <v>114</v>
      </c>
      <c r="AI95" s="857">
        <f t="shared" si="8"/>
        <v>0</v>
      </c>
      <c r="AJ95" s="857">
        <f t="shared" si="9"/>
        <v>0</v>
      </c>
      <c r="AK95" s="927">
        <f t="shared" si="10"/>
        <v>0</v>
      </c>
      <c r="AL95" s="1156">
        <f t="shared" si="11"/>
        <v>114</v>
      </c>
      <c r="AM95" s="1231"/>
      <c r="AP95" s="971"/>
    </row>
    <row r="96" spans="1:42" s="744" customFormat="1" ht="17.25" customHeight="1" thickBot="1" x14ac:dyDescent="0.3">
      <c r="A96" s="1125">
        <f t="shared" si="12"/>
        <v>89</v>
      </c>
      <c r="B96" s="1154" t="s">
        <v>2139</v>
      </c>
      <c r="C96" s="625" t="s">
        <v>2140</v>
      </c>
      <c r="D96" s="1077" t="s">
        <v>2141</v>
      </c>
      <c r="E96" s="968" t="s">
        <v>286</v>
      </c>
      <c r="F96" s="852"/>
      <c r="G96" s="853"/>
      <c r="H96" s="853"/>
      <c r="I96" s="873"/>
      <c r="J96" s="928"/>
      <c r="K96" s="857"/>
      <c r="L96" s="857"/>
      <c r="M96" s="855"/>
      <c r="N96" s="856"/>
      <c r="O96" s="857"/>
      <c r="P96" s="857"/>
      <c r="Q96" s="927"/>
      <c r="R96" s="928"/>
      <c r="S96" s="857"/>
      <c r="T96" s="857"/>
      <c r="U96" s="927"/>
      <c r="V96" s="928"/>
      <c r="W96" s="857"/>
      <c r="X96" s="857"/>
      <c r="Y96" s="855"/>
      <c r="Z96" s="928"/>
      <c r="AA96" s="857"/>
      <c r="AB96" s="857"/>
      <c r="AC96" s="855"/>
      <c r="AD96" s="856">
        <v>94.5</v>
      </c>
      <c r="AE96" s="857"/>
      <c r="AF96" s="857"/>
      <c r="AG96" s="927"/>
      <c r="AH96" s="856">
        <f t="shared" si="7"/>
        <v>94.5</v>
      </c>
      <c r="AI96" s="857">
        <f t="shared" si="8"/>
        <v>0</v>
      </c>
      <c r="AJ96" s="857">
        <f t="shared" si="9"/>
        <v>0</v>
      </c>
      <c r="AK96" s="927">
        <f t="shared" si="10"/>
        <v>0</v>
      </c>
      <c r="AL96" s="1156">
        <f t="shared" si="11"/>
        <v>94.5</v>
      </c>
      <c r="AM96" s="1231"/>
      <c r="AP96" s="971"/>
    </row>
    <row r="97" spans="1:43" s="744" customFormat="1" ht="17.25" customHeight="1" x14ac:dyDescent="0.25">
      <c r="A97" s="1125">
        <f t="shared" si="12"/>
        <v>90</v>
      </c>
      <c r="B97" s="1154" t="s">
        <v>2142</v>
      </c>
      <c r="C97" s="625" t="s">
        <v>2143</v>
      </c>
      <c r="D97" s="1077" t="s">
        <v>296</v>
      </c>
      <c r="E97" s="968" t="s">
        <v>286</v>
      </c>
      <c r="F97" s="852"/>
      <c r="G97" s="853"/>
      <c r="H97" s="853"/>
      <c r="I97" s="873"/>
      <c r="J97" s="928"/>
      <c r="K97" s="857"/>
      <c r="L97" s="857"/>
      <c r="M97" s="855"/>
      <c r="N97" s="856"/>
      <c r="O97" s="857"/>
      <c r="P97" s="857"/>
      <c r="Q97" s="927"/>
      <c r="R97" s="928"/>
      <c r="S97" s="857"/>
      <c r="T97" s="857"/>
      <c r="U97" s="927"/>
      <c r="V97" s="928"/>
      <c r="W97" s="857"/>
      <c r="X97" s="857"/>
      <c r="Y97" s="855"/>
      <c r="Z97" s="928"/>
      <c r="AA97" s="857"/>
      <c r="AB97" s="857"/>
      <c r="AC97" s="855"/>
      <c r="AD97" s="856">
        <v>109</v>
      </c>
      <c r="AE97" s="857"/>
      <c r="AF97" s="857"/>
      <c r="AG97" s="927"/>
      <c r="AH97" s="856">
        <f t="shared" si="7"/>
        <v>109</v>
      </c>
      <c r="AI97" s="857">
        <f t="shared" si="8"/>
        <v>0</v>
      </c>
      <c r="AJ97" s="857">
        <f t="shared" si="9"/>
        <v>0</v>
      </c>
      <c r="AK97" s="927">
        <f t="shared" si="10"/>
        <v>0</v>
      </c>
      <c r="AL97" s="1156">
        <f t="shared" si="11"/>
        <v>109</v>
      </c>
      <c r="AM97" s="1146">
        <v>1</v>
      </c>
      <c r="AP97" s="500"/>
      <c r="AQ97" s="488"/>
    </row>
    <row r="98" spans="1:43" s="744" customFormat="1" ht="17.25" customHeight="1" x14ac:dyDescent="0.25">
      <c r="A98" s="1125">
        <f t="shared" si="12"/>
        <v>91</v>
      </c>
      <c r="B98" s="1154" t="s">
        <v>2144</v>
      </c>
      <c r="C98" s="625" t="s">
        <v>2145</v>
      </c>
      <c r="D98" s="1077" t="s">
        <v>2146</v>
      </c>
      <c r="E98" s="968" t="s">
        <v>286</v>
      </c>
      <c r="F98" s="852"/>
      <c r="G98" s="853"/>
      <c r="H98" s="853"/>
      <c r="I98" s="873"/>
      <c r="J98" s="874"/>
      <c r="K98" s="853"/>
      <c r="L98" s="853"/>
      <c r="M98" s="851"/>
      <c r="N98" s="852"/>
      <c r="O98" s="853"/>
      <c r="P98" s="853"/>
      <c r="Q98" s="873"/>
      <c r="R98" s="874"/>
      <c r="S98" s="853"/>
      <c r="T98" s="853"/>
      <c r="U98" s="873"/>
      <c r="V98" s="874"/>
      <c r="W98" s="853"/>
      <c r="X98" s="853"/>
      <c r="Y98" s="851"/>
      <c r="Z98" s="874"/>
      <c r="AA98" s="853"/>
      <c r="AB98" s="853"/>
      <c r="AC98" s="851"/>
      <c r="AD98" s="852"/>
      <c r="AE98" s="853">
        <v>243</v>
      </c>
      <c r="AF98" s="853"/>
      <c r="AG98" s="873"/>
      <c r="AH98" s="856">
        <f t="shared" si="7"/>
        <v>0</v>
      </c>
      <c r="AI98" s="857">
        <f t="shared" si="8"/>
        <v>243</v>
      </c>
      <c r="AJ98" s="857">
        <f t="shared" si="9"/>
        <v>0</v>
      </c>
      <c r="AK98" s="927">
        <f t="shared" si="10"/>
        <v>0</v>
      </c>
      <c r="AL98" s="1156">
        <f t="shared" si="11"/>
        <v>243</v>
      </c>
      <c r="AM98" s="1138"/>
      <c r="AP98" s="500"/>
      <c r="AQ98" s="488"/>
    </row>
    <row r="99" spans="1:43" s="744" customFormat="1" ht="17.25" customHeight="1" x14ac:dyDescent="0.25">
      <c r="A99" s="1125">
        <f t="shared" si="12"/>
        <v>92</v>
      </c>
      <c r="B99" s="1154" t="s">
        <v>622</v>
      </c>
      <c r="C99" s="625" t="s">
        <v>1678</v>
      </c>
      <c r="D99" s="1077" t="s">
        <v>1440</v>
      </c>
      <c r="E99" s="968" t="s">
        <v>1422</v>
      </c>
      <c r="F99" s="852"/>
      <c r="G99" s="853"/>
      <c r="H99" s="853"/>
      <c r="I99" s="873"/>
      <c r="J99" s="928"/>
      <c r="K99" s="857"/>
      <c r="L99" s="857"/>
      <c r="M99" s="855"/>
      <c r="N99" s="856"/>
      <c r="O99" s="857"/>
      <c r="P99" s="857"/>
      <c r="Q99" s="927"/>
      <c r="R99" s="928"/>
      <c r="S99" s="857"/>
      <c r="T99" s="857"/>
      <c r="U99" s="927"/>
      <c r="V99" s="928"/>
      <c r="W99" s="857"/>
      <c r="X99" s="857"/>
      <c r="Y99" s="855"/>
      <c r="Z99" s="928"/>
      <c r="AA99" s="857"/>
      <c r="AB99" s="857"/>
      <c r="AC99" s="855"/>
      <c r="AD99" s="856"/>
      <c r="AE99" s="857">
        <v>251</v>
      </c>
      <c r="AF99" s="857"/>
      <c r="AG99" s="927"/>
      <c r="AH99" s="856">
        <f t="shared" si="7"/>
        <v>0</v>
      </c>
      <c r="AI99" s="857">
        <f t="shared" si="8"/>
        <v>251</v>
      </c>
      <c r="AJ99" s="857">
        <f t="shared" si="9"/>
        <v>0</v>
      </c>
      <c r="AK99" s="927">
        <f t="shared" si="10"/>
        <v>0</v>
      </c>
      <c r="AL99" s="1156">
        <f t="shared" si="11"/>
        <v>251</v>
      </c>
      <c r="AM99" s="1138"/>
      <c r="AP99" s="500"/>
      <c r="AQ99" s="488"/>
    </row>
  </sheetData>
  <autoFilter ref="B1:B99" xr:uid="{12888AB7-8D03-47F0-9D6F-DF5D3CC3A9AB}"/>
  <mergeCells count="35">
    <mergeCell ref="AD4:AG5"/>
    <mergeCell ref="AD2:AG2"/>
    <mergeCell ref="R2:U2"/>
    <mergeCell ref="Z2:AC2"/>
    <mergeCell ref="V2:Y2"/>
    <mergeCell ref="AD3:AG3"/>
    <mergeCell ref="Z3:AC3"/>
    <mergeCell ref="V3:Y3"/>
    <mergeCell ref="V4:Y5"/>
    <mergeCell ref="V6:Y6"/>
    <mergeCell ref="R3:U3"/>
    <mergeCell ref="Z4:AC5"/>
    <mergeCell ref="D7:E7"/>
    <mergeCell ref="B4:B7"/>
    <mergeCell ref="D4:E5"/>
    <mergeCell ref="N4:Q5"/>
    <mergeCell ref="R4:U5"/>
    <mergeCell ref="J4:M5"/>
    <mergeCell ref="F4:I5"/>
    <mergeCell ref="A2:A7"/>
    <mergeCell ref="F2:I2"/>
    <mergeCell ref="J2:M2"/>
    <mergeCell ref="N2:Q2"/>
    <mergeCell ref="AM4:AM5"/>
    <mergeCell ref="D6:E6"/>
    <mergeCell ref="F6:I6"/>
    <mergeCell ref="J6:M6"/>
    <mergeCell ref="N6:Q6"/>
    <mergeCell ref="R6:U6"/>
    <mergeCell ref="Z6:AC6"/>
    <mergeCell ref="AD6:AG6"/>
    <mergeCell ref="AH2:AL5"/>
    <mergeCell ref="F3:I3"/>
    <mergeCell ref="J3:M3"/>
    <mergeCell ref="N3:Q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4" fitToHeight="0" pageOrder="overThenDown" orientation="landscape" horizontalDpi="4294967294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5"/>
  <sheetViews>
    <sheetView showGridLines="0" zoomScale="80" zoomScaleNormal="80" zoomScaleSheetLayoutView="90" workbookViewId="0">
      <selection activeCell="G2" sqref="G2:G3"/>
    </sheetView>
  </sheetViews>
  <sheetFormatPr defaultRowHeight="12.75" x14ac:dyDescent="0.2"/>
  <cols>
    <col min="1" max="1" width="7.28515625" style="488" customWidth="1"/>
    <col min="2" max="2" width="6.5703125" style="653" customWidth="1"/>
    <col min="3" max="3" width="28.42578125" style="488" customWidth="1"/>
    <col min="4" max="4" width="31.85546875" style="488" customWidth="1"/>
    <col min="5" max="5" width="5" style="477" customWidth="1"/>
    <col min="6" max="6" width="11.140625" style="488" customWidth="1"/>
    <col min="7" max="9" width="12.42578125" style="488" customWidth="1"/>
    <col min="10" max="13" width="11.85546875" style="488" customWidth="1"/>
    <col min="14" max="14" width="17.28515625" style="488" customWidth="1"/>
    <col min="15" max="15" width="17.28515625" style="715" customWidth="1"/>
    <col min="16" max="16" width="3.42578125" style="477" customWidth="1"/>
    <col min="17" max="18" width="9.140625" style="500"/>
    <col min="19" max="16384" width="9.140625" style="488"/>
  </cols>
  <sheetData>
    <row r="1" spans="1:18" s="474" customFormat="1" ht="28.5" customHeight="1" thickBot="1" x14ac:dyDescent="0.35">
      <c r="B1" s="475"/>
      <c r="C1" s="476" t="s">
        <v>532</v>
      </c>
      <c r="O1" s="655"/>
      <c r="P1" s="477"/>
      <c r="Q1" s="1203"/>
      <c r="R1" s="1203"/>
    </row>
    <row r="2" spans="1:18" s="478" customFormat="1" ht="39" customHeight="1" x14ac:dyDescent="0.2">
      <c r="B2" s="1381" t="s">
        <v>4</v>
      </c>
      <c r="C2" s="1383" t="s">
        <v>1</v>
      </c>
      <c r="D2" s="1385" t="s">
        <v>2</v>
      </c>
      <c r="E2" s="1387"/>
      <c r="F2" s="1379" t="s">
        <v>3</v>
      </c>
      <c r="G2" s="1375" t="s">
        <v>533</v>
      </c>
      <c r="H2" s="1375" t="s">
        <v>534</v>
      </c>
      <c r="I2" s="1375" t="s">
        <v>535</v>
      </c>
      <c r="J2" s="1375" t="s">
        <v>536</v>
      </c>
      <c r="K2" s="1375" t="s">
        <v>537</v>
      </c>
      <c r="L2" s="1377" t="s">
        <v>538</v>
      </c>
      <c r="M2" s="1378"/>
      <c r="N2" s="1362" t="s">
        <v>539</v>
      </c>
      <c r="O2" s="1362" t="s">
        <v>540</v>
      </c>
      <c r="P2" s="656"/>
      <c r="Q2" s="1194"/>
      <c r="R2" s="1194"/>
    </row>
    <row r="3" spans="1:18" s="478" customFormat="1" ht="13.5" customHeight="1" thickBot="1" x14ac:dyDescent="0.25">
      <c r="B3" s="1382"/>
      <c r="C3" s="1384"/>
      <c r="D3" s="1386"/>
      <c r="E3" s="1388"/>
      <c r="F3" s="1380"/>
      <c r="G3" s="1376"/>
      <c r="H3" s="1376"/>
      <c r="I3" s="1376"/>
      <c r="J3" s="1376"/>
      <c r="K3" s="1376"/>
      <c r="L3" s="657" t="s">
        <v>541</v>
      </c>
      <c r="M3" s="658" t="s">
        <v>542</v>
      </c>
      <c r="N3" s="1363"/>
      <c r="O3" s="1363"/>
      <c r="P3" s="656"/>
      <c r="Q3" s="1194"/>
      <c r="R3" s="1194"/>
    </row>
    <row r="4" spans="1:18" ht="17.25" customHeight="1" x14ac:dyDescent="0.25">
      <c r="A4" s="488">
        <v>1</v>
      </c>
      <c r="B4" s="1390" t="s">
        <v>400</v>
      </c>
      <c r="C4" s="519" t="s">
        <v>543</v>
      </c>
      <c r="D4" s="512" t="s">
        <v>544</v>
      </c>
      <c r="E4" s="513" t="s">
        <v>286</v>
      </c>
      <c r="F4" s="659" t="s">
        <v>436</v>
      </c>
      <c r="G4" s="505"/>
      <c r="H4" s="505">
        <v>174.5</v>
      </c>
      <c r="I4" s="505">
        <v>227</v>
      </c>
      <c r="J4" s="516"/>
      <c r="K4" s="516">
        <v>211.5</v>
      </c>
      <c r="L4" s="660">
        <v>237</v>
      </c>
      <c r="M4" s="605">
        <v>2</v>
      </c>
      <c r="N4" s="661">
        <f>I4+K4+L4</f>
        <v>675.5</v>
      </c>
      <c r="O4" s="662">
        <v>1</v>
      </c>
      <c r="P4" s="477" t="s">
        <v>545</v>
      </c>
      <c r="Q4" s="500">
        <v>4</v>
      </c>
    </row>
    <row r="5" spans="1:18" ht="17.25" customHeight="1" x14ac:dyDescent="0.25">
      <c r="A5" s="488">
        <f>A4+1</f>
        <v>2</v>
      </c>
      <c r="B5" s="1391"/>
      <c r="C5" s="519" t="s">
        <v>546</v>
      </c>
      <c r="D5" s="512" t="s">
        <v>547</v>
      </c>
      <c r="E5" s="513" t="s">
        <v>281</v>
      </c>
      <c r="F5" s="659" t="s">
        <v>453</v>
      </c>
      <c r="G5" s="514">
        <v>182</v>
      </c>
      <c r="H5" s="505"/>
      <c r="I5" s="505"/>
      <c r="J5" s="516">
        <v>251.5</v>
      </c>
      <c r="K5" s="516">
        <v>224.5</v>
      </c>
      <c r="L5" s="660">
        <v>197.25</v>
      </c>
      <c r="M5" s="599">
        <v>6</v>
      </c>
      <c r="N5" s="663">
        <f>J5+K5+L5</f>
        <v>673.25</v>
      </c>
      <c r="O5" s="664">
        <v>2</v>
      </c>
      <c r="P5" s="477" t="s">
        <v>545</v>
      </c>
      <c r="Q5" s="500">
        <v>4</v>
      </c>
    </row>
    <row r="6" spans="1:18" ht="17.25" customHeight="1" x14ac:dyDescent="0.25">
      <c r="A6" s="488">
        <f t="shared" ref="A6:A59" si="0">A5+1</f>
        <v>3</v>
      </c>
      <c r="B6" s="1391"/>
      <c r="C6" s="519" t="s">
        <v>152</v>
      </c>
      <c r="D6" s="512" t="s">
        <v>548</v>
      </c>
      <c r="E6" s="513" t="s">
        <v>286</v>
      </c>
      <c r="F6" s="665" t="s">
        <v>418</v>
      </c>
      <c r="G6" s="505"/>
      <c r="H6" s="505"/>
      <c r="I6" s="505">
        <v>190</v>
      </c>
      <c r="J6" s="516">
        <v>231</v>
      </c>
      <c r="K6" s="516">
        <v>219.5</v>
      </c>
      <c r="L6" s="660">
        <v>218.5</v>
      </c>
      <c r="M6" s="599">
        <v>4</v>
      </c>
      <c r="N6" s="663">
        <f>J6+K6+L6</f>
        <v>669</v>
      </c>
      <c r="O6" s="664">
        <v>3</v>
      </c>
      <c r="P6" s="477" t="s">
        <v>545</v>
      </c>
      <c r="Q6" s="500">
        <v>4</v>
      </c>
    </row>
    <row r="7" spans="1:18" ht="17.25" customHeight="1" x14ac:dyDescent="0.25">
      <c r="A7" s="488">
        <f t="shared" si="0"/>
        <v>4</v>
      </c>
      <c r="B7" s="1391"/>
      <c r="C7" s="538" t="s">
        <v>423</v>
      </c>
      <c r="D7" s="539" t="s">
        <v>424</v>
      </c>
      <c r="E7" s="540" t="s">
        <v>281</v>
      </c>
      <c r="F7" s="666" t="s">
        <v>418</v>
      </c>
      <c r="G7" s="528"/>
      <c r="H7" s="528">
        <v>216</v>
      </c>
      <c r="I7" s="528">
        <v>191.5</v>
      </c>
      <c r="J7" s="534"/>
      <c r="K7" s="534">
        <v>211</v>
      </c>
      <c r="L7" s="667">
        <v>238.5</v>
      </c>
      <c r="M7" s="668">
        <v>1</v>
      </c>
      <c r="N7" s="661">
        <f>H7+K7+L7</f>
        <v>665.5</v>
      </c>
      <c r="O7" s="669">
        <v>4</v>
      </c>
      <c r="P7" s="477" t="s">
        <v>545</v>
      </c>
      <c r="Q7" s="500">
        <v>4</v>
      </c>
    </row>
    <row r="8" spans="1:18" ht="17.25" customHeight="1" x14ac:dyDescent="0.25">
      <c r="A8" s="488">
        <f t="shared" si="0"/>
        <v>5</v>
      </c>
      <c r="B8" s="1391"/>
      <c r="C8" s="511" t="s">
        <v>242</v>
      </c>
      <c r="D8" s="512" t="s">
        <v>549</v>
      </c>
      <c r="E8" s="513" t="s">
        <v>286</v>
      </c>
      <c r="F8" s="665" t="s">
        <v>26</v>
      </c>
      <c r="G8" s="505"/>
      <c r="H8" s="505"/>
      <c r="I8" s="505">
        <v>214.5</v>
      </c>
      <c r="J8" s="516"/>
      <c r="K8" s="516"/>
      <c r="L8" s="660">
        <v>233</v>
      </c>
      <c r="M8" s="605">
        <v>3</v>
      </c>
      <c r="N8" s="661">
        <f>I8+L8</f>
        <v>447.5</v>
      </c>
      <c r="O8" s="669">
        <v>5</v>
      </c>
      <c r="P8" s="477" t="s">
        <v>550</v>
      </c>
      <c r="Q8" s="500">
        <v>2</v>
      </c>
    </row>
    <row r="9" spans="1:18" ht="17.25" customHeight="1" x14ac:dyDescent="0.25">
      <c r="A9" s="488">
        <f t="shared" si="0"/>
        <v>6</v>
      </c>
      <c r="B9" s="1391"/>
      <c r="C9" s="519" t="s">
        <v>551</v>
      </c>
      <c r="D9" s="512" t="s">
        <v>552</v>
      </c>
      <c r="E9" s="513" t="s">
        <v>281</v>
      </c>
      <c r="F9" s="665" t="s">
        <v>553</v>
      </c>
      <c r="G9" s="505"/>
      <c r="H9" s="505"/>
      <c r="I9" s="505"/>
      <c r="J9" s="516"/>
      <c r="K9" s="516"/>
      <c r="L9" s="660">
        <v>198.75</v>
      </c>
      <c r="M9" s="599">
        <v>5</v>
      </c>
      <c r="N9" s="661">
        <f>L9</f>
        <v>198.75</v>
      </c>
      <c r="O9" s="670">
        <v>6</v>
      </c>
      <c r="P9" s="477" t="s">
        <v>545</v>
      </c>
      <c r="Q9" s="500">
        <v>1</v>
      </c>
    </row>
    <row r="10" spans="1:18" ht="17.25" customHeight="1" x14ac:dyDescent="0.25">
      <c r="A10" s="488">
        <f t="shared" si="0"/>
        <v>7</v>
      </c>
      <c r="B10" s="1391"/>
      <c r="C10" s="519" t="s">
        <v>986</v>
      </c>
      <c r="D10" s="512" t="s">
        <v>554</v>
      </c>
      <c r="E10" s="513" t="s">
        <v>286</v>
      </c>
      <c r="F10" s="665" t="s">
        <v>418</v>
      </c>
      <c r="G10" s="505"/>
      <c r="H10" s="505"/>
      <c r="I10" s="505"/>
      <c r="J10" s="516"/>
      <c r="K10" s="516"/>
      <c r="L10" s="660">
        <v>196.75</v>
      </c>
      <c r="M10" s="599">
        <v>7</v>
      </c>
      <c r="N10" s="661">
        <f>L10</f>
        <v>196.75</v>
      </c>
      <c r="O10" s="670">
        <v>7</v>
      </c>
      <c r="P10" s="477" t="s">
        <v>555</v>
      </c>
      <c r="Q10" s="500">
        <v>1</v>
      </c>
    </row>
    <row r="11" spans="1:18" ht="17.25" customHeight="1" x14ac:dyDescent="0.25">
      <c r="A11" s="488">
        <f t="shared" si="0"/>
        <v>8</v>
      </c>
      <c r="B11" s="1391"/>
      <c r="C11" s="519" t="s">
        <v>556</v>
      </c>
      <c r="D11" s="512" t="s">
        <v>557</v>
      </c>
      <c r="E11" s="513" t="s">
        <v>281</v>
      </c>
      <c r="F11" s="665" t="s">
        <v>44</v>
      </c>
      <c r="G11" s="505"/>
      <c r="H11" s="505"/>
      <c r="I11" s="505"/>
      <c r="J11" s="516"/>
      <c r="K11" s="516"/>
      <c r="L11" s="660">
        <v>168</v>
      </c>
      <c r="M11" s="599">
        <v>8</v>
      </c>
      <c r="N11" s="661">
        <f>L11</f>
        <v>168</v>
      </c>
      <c r="O11" s="670">
        <v>8</v>
      </c>
      <c r="P11" s="477" t="s">
        <v>545</v>
      </c>
      <c r="Q11" s="500">
        <v>1</v>
      </c>
    </row>
    <row r="12" spans="1:18" ht="17.25" customHeight="1" x14ac:dyDescent="0.25">
      <c r="A12" s="488">
        <f t="shared" si="0"/>
        <v>9</v>
      </c>
      <c r="B12" s="1391"/>
      <c r="C12" s="519" t="s">
        <v>412</v>
      </c>
      <c r="D12" s="512" t="s">
        <v>558</v>
      </c>
      <c r="E12" s="513" t="s">
        <v>286</v>
      </c>
      <c r="F12" s="665" t="s">
        <v>559</v>
      </c>
      <c r="G12" s="505"/>
      <c r="H12" s="505"/>
      <c r="I12" s="505"/>
      <c r="J12" s="516"/>
      <c r="K12" s="516">
        <v>233.5</v>
      </c>
      <c r="L12" s="660"/>
      <c r="M12" s="599"/>
      <c r="N12" s="661">
        <f>K12+L12</f>
        <v>233.5</v>
      </c>
      <c r="O12" s="670"/>
      <c r="P12" s="477" t="s">
        <v>550</v>
      </c>
      <c r="Q12" s="500">
        <v>1</v>
      </c>
    </row>
    <row r="13" spans="1:18" ht="17.25" customHeight="1" x14ac:dyDescent="0.25">
      <c r="A13" s="488">
        <f t="shared" si="0"/>
        <v>10</v>
      </c>
      <c r="B13" s="1391"/>
      <c r="C13" s="519" t="s">
        <v>28</v>
      </c>
      <c r="D13" s="512" t="s">
        <v>560</v>
      </c>
      <c r="E13" s="513" t="s">
        <v>281</v>
      </c>
      <c r="F13" s="659" t="s">
        <v>418</v>
      </c>
      <c r="G13" s="514">
        <v>176</v>
      </c>
      <c r="H13" s="505"/>
      <c r="I13" s="505"/>
      <c r="J13" s="516">
        <v>189.5</v>
      </c>
      <c r="K13" s="516"/>
      <c r="L13" s="660"/>
      <c r="M13" s="671"/>
      <c r="N13" s="661">
        <f>G13+J13+L13</f>
        <v>365.5</v>
      </c>
      <c r="O13" s="669"/>
      <c r="P13" s="477" t="s">
        <v>545</v>
      </c>
      <c r="Q13" s="500">
        <v>2</v>
      </c>
    </row>
    <row r="14" spans="1:18" ht="17.25" customHeight="1" x14ac:dyDescent="0.25">
      <c r="A14" s="488">
        <f t="shared" si="0"/>
        <v>11</v>
      </c>
      <c r="B14" s="1391"/>
      <c r="C14" s="519" t="s">
        <v>561</v>
      </c>
      <c r="D14" s="512" t="s">
        <v>562</v>
      </c>
      <c r="E14" s="513" t="s">
        <v>281</v>
      </c>
      <c r="F14" s="665" t="s">
        <v>418</v>
      </c>
      <c r="G14" s="505"/>
      <c r="H14" s="505"/>
      <c r="I14" s="505"/>
      <c r="J14" s="516">
        <v>222</v>
      </c>
      <c r="K14" s="516">
        <v>109</v>
      </c>
      <c r="L14" s="660"/>
      <c r="M14" s="599"/>
      <c r="N14" s="663">
        <f>J14+K14+L14</f>
        <v>331</v>
      </c>
      <c r="O14" s="670"/>
      <c r="P14" s="477" t="s">
        <v>545</v>
      </c>
      <c r="Q14" s="500">
        <v>2</v>
      </c>
    </row>
    <row r="15" spans="1:18" ht="17.25" customHeight="1" x14ac:dyDescent="0.25">
      <c r="A15" s="488">
        <f t="shared" si="0"/>
        <v>12</v>
      </c>
      <c r="B15" s="1391"/>
      <c r="C15" s="519" t="s">
        <v>563</v>
      </c>
      <c r="D15" s="512" t="s">
        <v>564</v>
      </c>
      <c r="E15" s="513" t="s">
        <v>286</v>
      </c>
      <c r="F15" s="659" t="s">
        <v>565</v>
      </c>
      <c r="G15" s="514">
        <v>159.5</v>
      </c>
      <c r="H15" s="505"/>
      <c r="I15" s="505"/>
      <c r="J15" s="516">
        <v>147.5</v>
      </c>
      <c r="K15" s="516"/>
      <c r="L15" s="660"/>
      <c r="M15" s="671"/>
      <c r="N15" s="661">
        <f>G15+J15+L15</f>
        <v>307</v>
      </c>
      <c r="O15" s="669"/>
      <c r="P15" s="477" t="s">
        <v>545</v>
      </c>
      <c r="Q15" s="500">
        <v>2</v>
      </c>
    </row>
    <row r="16" spans="1:18" ht="17.25" customHeight="1" x14ac:dyDescent="0.25">
      <c r="A16" s="488">
        <f t="shared" si="0"/>
        <v>13</v>
      </c>
      <c r="B16" s="1391"/>
      <c r="C16" s="519" t="s">
        <v>566</v>
      </c>
      <c r="D16" s="512" t="s">
        <v>567</v>
      </c>
      <c r="E16" s="513" t="s">
        <v>286</v>
      </c>
      <c r="F16" s="665" t="s">
        <v>418</v>
      </c>
      <c r="G16" s="505"/>
      <c r="H16" s="505"/>
      <c r="I16" s="505"/>
      <c r="J16" s="516">
        <v>225.5</v>
      </c>
      <c r="K16" s="516"/>
      <c r="L16" s="660"/>
      <c r="M16" s="599"/>
      <c r="N16" s="663">
        <f>J16+L16</f>
        <v>225.5</v>
      </c>
      <c r="O16" s="670"/>
      <c r="P16" s="477" t="s">
        <v>545</v>
      </c>
      <c r="Q16" s="500">
        <v>1</v>
      </c>
    </row>
    <row r="17" spans="1:18" ht="17.25" customHeight="1" x14ac:dyDescent="0.25">
      <c r="A17" s="488">
        <f t="shared" si="0"/>
        <v>14</v>
      </c>
      <c r="B17" s="1391"/>
      <c r="C17" s="519" t="s">
        <v>568</v>
      </c>
      <c r="D17" s="512" t="s">
        <v>569</v>
      </c>
      <c r="E17" s="513" t="s">
        <v>281</v>
      </c>
      <c r="F17" s="659" t="s">
        <v>26</v>
      </c>
      <c r="G17" s="505"/>
      <c r="H17" s="505">
        <v>215</v>
      </c>
      <c r="I17" s="505"/>
      <c r="J17" s="516"/>
      <c r="K17" s="516"/>
      <c r="L17" s="660"/>
      <c r="M17" s="599"/>
      <c r="N17" s="661">
        <f>H17+L17</f>
        <v>215</v>
      </c>
      <c r="O17" s="669"/>
      <c r="P17" s="477" t="s">
        <v>545</v>
      </c>
      <c r="Q17" s="500">
        <v>1</v>
      </c>
    </row>
    <row r="18" spans="1:18" ht="17.25" customHeight="1" x14ac:dyDescent="0.25">
      <c r="A18" s="488">
        <f t="shared" si="0"/>
        <v>15</v>
      </c>
      <c r="B18" s="1391"/>
      <c r="C18" s="519" t="s">
        <v>570</v>
      </c>
      <c r="D18" s="512" t="s">
        <v>571</v>
      </c>
      <c r="E18" s="513" t="s">
        <v>281</v>
      </c>
      <c r="F18" s="665" t="s">
        <v>572</v>
      </c>
      <c r="G18" s="505"/>
      <c r="H18" s="505">
        <v>84</v>
      </c>
      <c r="I18" s="505"/>
      <c r="J18" s="516"/>
      <c r="K18" s="516">
        <v>120</v>
      </c>
      <c r="L18" s="660"/>
      <c r="M18" s="599"/>
      <c r="N18" s="661">
        <f>H18+K18+L18</f>
        <v>204</v>
      </c>
      <c r="O18" s="670"/>
      <c r="P18" s="477" t="s">
        <v>545</v>
      </c>
      <c r="Q18" s="500">
        <v>2</v>
      </c>
    </row>
    <row r="19" spans="1:18" ht="17.25" customHeight="1" x14ac:dyDescent="0.25">
      <c r="A19" s="488">
        <f t="shared" si="0"/>
        <v>16</v>
      </c>
      <c r="B19" s="1391"/>
      <c r="C19" s="519" t="s">
        <v>573</v>
      </c>
      <c r="D19" s="512" t="s">
        <v>574</v>
      </c>
      <c r="E19" s="513" t="s">
        <v>281</v>
      </c>
      <c r="F19" s="659" t="s">
        <v>378</v>
      </c>
      <c r="G19" s="514">
        <v>206.5</v>
      </c>
      <c r="H19" s="505"/>
      <c r="I19" s="505"/>
      <c r="J19" s="516"/>
      <c r="K19" s="516"/>
      <c r="L19" s="660"/>
      <c r="M19" s="671"/>
      <c r="N19" s="663">
        <f>G19+L19</f>
        <v>206.5</v>
      </c>
      <c r="O19" s="670"/>
      <c r="P19" s="477" t="s">
        <v>545</v>
      </c>
      <c r="Q19" s="500">
        <v>1</v>
      </c>
    </row>
    <row r="20" spans="1:18" ht="17.25" customHeight="1" x14ac:dyDescent="0.25">
      <c r="A20" s="488">
        <f t="shared" si="0"/>
        <v>17</v>
      </c>
      <c r="B20" s="1391"/>
      <c r="C20" s="519" t="s">
        <v>575</v>
      </c>
      <c r="D20" s="539" t="s">
        <v>441</v>
      </c>
      <c r="E20" s="513" t="s">
        <v>286</v>
      </c>
      <c r="F20" s="659" t="s">
        <v>26</v>
      </c>
      <c r="G20" s="514">
        <v>191</v>
      </c>
      <c r="H20" s="505"/>
      <c r="I20" s="505"/>
      <c r="J20" s="516"/>
      <c r="K20" s="516"/>
      <c r="L20" s="660"/>
      <c r="M20" s="671"/>
      <c r="N20" s="661">
        <f>G20+L20</f>
        <v>191</v>
      </c>
      <c r="O20" s="669"/>
      <c r="P20" s="477" t="s">
        <v>545</v>
      </c>
      <c r="Q20" s="500">
        <v>1</v>
      </c>
    </row>
    <row r="21" spans="1:18" ht="17.25" customHeight="1" x14ac:dyDescent="0.25">
      <c r="A21" s="488">
        <f t="shared" si="0"/>
        <v>18</v>
      </c>
      <c r="B21" s="1391"/>
      <c r="C21" s="519" t="s">
        <v>415</v>
      </c>
      <c r="D21" s="512" t="s">
        <v>576</v>
      </c>
      <c r="E21" s="513" t="s">
        <v>281</v>
      </c>
      <c r="F21" s="665" t="s">
        <v>418</v>
      </c>
      <c r="G21" s="505"/>
      <c r="H21" s="505"/>
      <c r="I21" s="505"/>
      <c r="J21" s="516"/>
      <c r="K21" s="516">
        <v>182.5</v>
      </c>
      <c r="L21" s="660"/>
      <c r="M21" s="599"/>
      <c r="N21" s="661">
        <f>K21+L21</f>
        <v>182.5</v>
      </c>
      <c r="O21" s="670"/>
      <c r="P21" s="477" t="s">
        <v>545</v>
      </c>
      <c r="Q21" s="500">
        <v>1</v>
      </c>
    </row>
    <row r="22" spans="1:18" ht="17.25" customHeight="1" x14ac:dyDescent="0.25">
      <c r="A22" s="488">
        <f t="shared" si="0"/>
        <v>19</v>
      </c>
      <c r="B22" s="1391"/>
      <c r="C22" s="519" t="s">
        <v>577</v>
      </c>
      <c r="D22" s="512" t="s">
        <v>578</v>
      </c>
      <c r="E22" s="513" t="s">
        <v>281</v>
      </c>
      <c r="F22" s="659" t="s">
        <v>378</v>
      </c>
      <c r="G22" s="505"/>
      <c r="H22" s="505">
        <v>173.5</v>
      </c>
      <c r="I22" s="505"/>
      <c r="J22" s="516"/>
      <c r="K22" s="516"/>
      <c r="L22" s="660"/>
      <c r="M22" s="599"/>
      <c r="N22" s="661">
        <f>H22+L22</f>
        <v>173.5</v>
      </c>
      <c r="O22" s="669"/>
      <c r="P22" s="477" t="s">
        <v>545</v>
      </c>
      <c r="Q22" s="500">
        <v>1</v>
      </c>
    </row>
    <row r="23" spans="1:18" ht="17.25" customHeight="1" x14ac:dyDescent="0.25">
      <c r="A23" s="488">
        <f t="shared" si="0"/>
        <v>20</v>
      </c>
      <c r="B23" s="1391"/>
      <c r="C23" s="519" t="s">
        <v>579</v>
      </c>
      <c r="D23" s="512" t="s">
        <v>580</v>
      </c>
      <c r="E23" s="513" t="s">
        <v>286</v>
      </c>
      <c r="F23" s="659" t="s">
        <v>581</v>
      </c>
      <c r="G23" s="514">
        <v>154</v>
      </c>
      <c r="H23" s="505"/>
      <c r="I23" s="505"/>
      <c r="J23" s="516"/>
      <c r="K23" s="516"/>
      <c r="L23" s="660"/>
      <c r="M23" s="671"/>
      <c r="N23" s="661">
        <f>G23+L23</f>
        <v>154</v>
      </c>
      <c r="O23" s="669"/>
      <c r="P23" s="477" t="s">
        <v>545</v>
      </c>
      <c r="Q23" s="500">
        <v>1</v>
      </c>
    </row>
    <row r="24" spans="1:18" ht="17.25" customHeight="1" x14ac:dyDescent="0.25">
      <c r="A24" s="488">
        <f t="shared" si="0"/>
        <v>21</v>
      </c>
      <c r="B24" s="1391"/>
      <c r="C24" s="519" t="s">
        <v>37</v>
      </c>
      <c r="D24" s="512" t="s">
        <v>582</v>
      </c>
      <c r="E24" s="513" t="s">
        <v>281</v>
      </c>
      <c r="F24" s="665" t="s">
        <v>494</v>
      </c>
      <c r="G24" s="505"/>
      <c r="H24" s="505"/>
      <c r="I24" s="505"/>
      <c r="J24" s="516"/>
      <c r="K24" s="516">
        <v>134</v>
      </c>
      <c r="L24" s="660"/>
      <c r="M24" s="599"/>
      <c r="N24" s="661">
        <f>K24+L24</f>
        <v>134</v>
      </c>
      <c r="O24" s="670"/>
      <c r="P24" s="477" t="s">
        <v>545</v>
      </c>
      <c r="Q24" s="500">
        <v>1</v>
      </c>
    </row>
    <row r="25" spans="1:18" ht="17.25" customHeight="1" x14ac:dyDescent="0.25">
      <c r="A25" s="488">
        <f t="shared" si="0"/>
        <v>22</v>
      </c>
      <c r="B25" s="1391"/>
      <c r="C25" s="519" t="s">
        <v>583</v>
      </c>
      <c r="D25" s="512" t="s">
        <v>584</v>
      </c>
      <c r="E25" s="513" t="s">
        <v>281</v>
      </c>
      <c r="F25" s="659" t="s">
        <v>183</v>
      </c>
      <c r="G25" s="514">
        <v>131.5</v>
      </c>
      <c r="H25" s="505"/>
      <c r="I25" s="505"/>
      <c r="J25" s="516"/>
      <c r="K25" s="516"/>
      <c r="L25" s="660"/>
      <c r="M25" s="671"/>
      <c r="N25" s="661">
        <f>G25+L25</f>
        <v>131.5</v>
      </c>
      <c r="O25" s="669"/>
      <c r="P25" s="477" t="s">
        <v>545</v>
      </c>
      <c r="Q25" s="500">
        <v>1</v>
      </c>
    </row>
    <row r="26" spans="1:18" ht="17.25" customHeight="1" x14ac:dyDescent="0.25">
      <c r="A26" s="488">
        <f t="shared" si="0"/>
        <v>23</v>
      </c>
      <c r="B26" s="1391"/>
      <c r="C26" s="519" t="s">
        <v>585</v>
      </c>
      <c r="D26" s="512" t="s">
        <v>586</v>
      </c>
      <c r="E26" s="513" t="s">
        <v>281</v>
      </c>
      <c r="F26" s="665" t="s">
        <v>587</v>
      </c>
      <c r="G26" s="505"/>
      <c r="H26" s="505"/>
      <c r="I26" s="505"/>
      <c r="J26" s="516"/>
      <c r="K26" s="516">
        <v>109.5</v>
      </c>
      <c r="L26" s="660"/>
      <c r="M26" s="599"/>
      <c r="N26" s="661">
        <f>K26+L26</f>
        <v>109.5</v>
      </c>
      <c r="O26" s="670"/>
      <c r="P26" s="477" t="s">
        <v>545</v>
      </c>
      <c r="Q26" s="500">
        <v>1</v>
      </c>
    </row>
    <row r="27" spans="1:18" ht="17.25" customHeight="1" thickBot="1" x14ac:dyDescent="0.3">
      <c r="A27" s="488">
        <f t="shared" si="0"/>
        <v>24</v>
      </c>
      <c r="B27" s="1391"/>
      <c r="C27" s="519" t="s">
        <v>37</v>
      </c>
      <c r="D27" s="512" t="s">
        <v>588</v>
      </c>
      <c r="E27" s="513" t="s">
        <v>286</v>
      </c>
      <c r="F27" s="665" t="s">
        <v>494</v>
      </c>
      <c r="G27" s="505"/>
      <c r="H27" s="505"/>
      <c r="I27" s="505"/>
      <c r="J27" s="516"/>
      <c r="K27" s="516">
        <v>46</v>
      </c>
      <c r="L27" s="660"/>
      <c r="M27" s="599"/>
      <c r="N27" s="661">
        <f>K27+L27</f>
        <v>46</v>
      </c>
      <c r="O27" s="670"/>
      <c r="P27" s="477" t="s">
        <v>545</v>
      </c>
      <c r="Q27" s="500">
        <v>1</v>
      </c>
      <c r="R27" s="500">
        <f>SUM(Q4:Q27)</f>
        <v>41</v>
      </c>
    </row>
    <row r="28" spans="1:18" ht="17.25" customHeight="1" x14ac:dyDescent="0.25">
      <c r="A28" s="488">
        <f t="shared" si="0"/>
        <v>25</v>
      </c>
      <c r="B28" s="1365" t="s">
        <v>72</v>
      </c>
      <c r="C28" s="489" t="s">
        <v>409</v>
      </c>
      <c r="D28" s="490" t="s">
        <v>410</v>
      </c>
      <c r="E28" s="491" t="s">
        <v>281</v>
      </c>
      <c r="F28" s="672" t="s">
        <v>26</v>
      </c>
      <c r="G28" s="571"/>
      <c r="H28" s="571">
        <v>232</v>
      </c>
      <c r="I28" s="571">
        <v>258</v>
      </c>
      <c r="J28" s="495"/>
      <c r="K28" s="495">
        <v>261</v>
      </c>
      <c r="L28" s="673">
        <v>256.25</v>
      </c>
      <c r="M28" s="596">
        <v>1</v>
      </c>
      <c r="N28" s="674">
        <f>I28+K28+L28</f>
        <v>775.25</v>
      </c>
      <c r="O28" s="675">
        <v>1</v>
      </c>
      <c r="P28" s="477" t="s">
        <v>550</v>
      </c>
      <c r="Q28" s="500">
        <v>4</v>
      </c>
    </row>
    <row r="29" spans="1:18" ht="17.25" customHeight="1" x14ac:dyDescent="0.25">
      <c r="A29" s="488">
        <f t="shared" si="0"/>
        <v>26</v>
      </c>
      <c r="B29" s="1366"/>
      <c r="C29" s="525" t="s">
        <v>28</v>
      </c>
      <c r="D29" s="532" t="s">
        <v>490</v>
      </c>
      <c r="E29" s="526" t="s">
        <v>286</v>
      </c>
      <c r="F29" s="676" t="s">
        <v>26</v>
      </c>
      <c r="G29" s="528">
        <v>203.5</v>
      </c>
      <c r="H29" s="528"/>
      <c r="I29" s="528"/>
      <c r="J29" s="534">
        <v>239</v>
      </c>
      <c r="K29" s="534">
        <v>238.5</v>
      </c>
      <c r="L29" s="667">
        <v>209.25</v>
      </c>
      <c r="M29" s="677">
        <v>4</v>
      </c>
      <c r="N29" s="661">
        <f>J29+K29+L29</f>
        <v>686.75</v>
      </c>
      <c r="O29" s="678">
        <v>2</v>
      </c>
      <c r="P29" s="477" t="s">
        <v>545</v>
      </c>
      <c r="Q29" s="500">
        <v>4</v>
      </c>
    </row>
    <row r="30" spans="1:18" ht="17.25" customHeight="1" x14ac:dyDescent="0.25">
      <c r="A30" s="488">
        <f t="shared" si="0"/>
        <v>27</v>
      </c>
      <c r="B30" s="1366"/>
      <c r="C30" s="583" t="s">
        <v>404</v>
      </c>
      <c r="D30" s="532" t="s">
        <v>405</v>
      </c>
      <c r="E30" s="526" t="s">
        <v>281</v>
      </c>
      <c r="F30" s="666" t="s">
        <v>26</v>
      </c>
      <c r="G30" s="528"/>
      <c r="H30" s="528">
        <v>220</v>
      </c>
      <c r="I30" s="528">
        <v>192.5</v>
      </c>
      <c r="J30" s="528"/>
      <c r="K30" s="528">
        <v>213</v>
      </c>
      <c r="L30" s="667">
        <v>218.25</v>
      </c>
      <c r="M30" s="668">
        <v>2</v>
      </c>
      <c r="N30" s="661">
        <f>H30+K30+L30</f>
        <v>651.25</v>
      </c>
      <c r="O30" s="678">
        <v>3</v>
      </c>
      <c r="P30" s="477" t="s">
        <v>545</v>
      </c>
      <c r="Q30" s="500">
        <v>4</v>
      </c>
    </row>
    <row r="31" spans="1:18" ht="17.25" customHeight="1" x14ac:dyDescent="0.25">
      <c r="A31" s="488">
        <f t="shared" si="0"/>
        <v>28</v>
      </c>
      <c r="B31" s="1366"/>
      <c r="C31" s="525" t="s">
        <v>987</v>
      </c>
      <c r="D31" s="532" t="s">
        <v>589</v>
      </c>
      <c r="E31" s="526" t="s">
        <v>590</v>
      </c>
      <c r="F31" s="676" t="s">
        <v>494</v>
      </c>
      <c r="G31" s="528"/>
      <c r="H31" s="528"/>
      <c r="I31" s="528"/>
      <c r="J31" s="534"/>
      <c r="K31" s="534"/>
      <c r="L31" s="667">
        <v>214.5</v>
      </c>
      <c r="M31" s="668">
        <v>3</v>
      </c>
      <c r="N31" s="661">
        <f>H31+L31</f>
        <v>214.5</v>
      </c>
      <c r="O31" s="669">
        <v>4</v>
      </c>
      <c r="P31" s="477" t="s">
        <v>591</v>
      </c>
      <c r="Q31" s="500">
        <v>1</v>
      </c>
    </row>
    <row r="32" spans="1:18" ht="17.25" customHeight="1" x14ac:dyDescent="0.25">
      <c r="A32" s="488">
        <f t="shared" si="0"/>
        <v>29</v>
      </c>
      <c r="B32" s="1366"/>
      <c r="C32" s="525" t="s">
        <v>592</v>
      </c>
      <c r="D32" s="532" t="s">
        <v>428</v>
      </c>
      <c r="E32" s="526" t="s">
        <v>281</v>
      </c>
      <c r="F32" s="676" t="s">
        <v>418</v>
      </c>
      <c r="G32" s="528">
        <v>204</v>
      </c>
      <c r="H32" s="528"/>
      <c r="I32" s="528"/>
      <c r="J32" s="534">
        <v>191.5</v>
      </c>
      <c r="K32" s="534">
        <v>202</v>
      </c>
      <c r="L32" s="667"/>
      <c r="M32" s="668"/>
      <c r="N32" s="661">
        <f>G32+K32+L32</f>
        <v>406</v>
      </c>
      <c r="O32" s="678"/>
      <c r="P32" s="477" t="s">
        <v>545</v>
      </c>
      <c r="Q32" s="500">
        <v>3</v>
      </c>
    </row>
    <row r="33" spans="1:23" ht="17.25" customHeight="1" x14ac:dyDescent="0.25">
      <c r="A33" s="488">
        <f t="shared" si="0"/>
        <v>30</v>
      </c>
      <c r="B33" s="1366"/>
      <c r="C33" s="511" t="s">
        <v>407</v>
      </c>
      <c r="D33" s="512" t="s">
        <v>408</v>
      </c>
      <c r="E33" s="513" t="s">
        <v>286</v>
      </c>
      <c r="F33" s="659" t="s">
        <v>26</v>
      </c>
      <c r="G33" s="514">
        <v>167.5</v>
      </c>
      <c r="H33" s="505"/>
      <c r="I33" s="505"/>
      <c r="J33" s="516">
        <v>225</v>
      </c>
      <c r="K33" s="516"/>
      <c r="L33" s="660"/>
      <c r="M33" s="605"/>
      <c r="N33" s="661">
        <f>G33+J33+L33</f>
        <v>392.5</v>
      </c>
      <c r="O33" s="669"/>
      <c r="P33" s="477" t="s">
        <v>545</v>
      </c>
      <c r="Q33" s="500">
        <v>2</v>
      </c>
    </row>
    <row r="34" spans="1:23" ht="17.25" customHeight="1" x14ac:dyDescent="0.25">
      <c r="A34" s="488">
        <f t="shared" si="0"/>
        <v>31</v>
      </c>
      <c r="B34" s="1366"/>
      <c r="C34" s="525" t="s">
        <v>412</v>
      </c>
      <c r="D34" s="512" t="s">
        <v>410</v>
      </c>
      <c r="E34" s="526" t="s">
        <v>281</v>
      </c>
      <c r="F34" s="676" t="s">
        <v>26</v>
      </c>
      <c r="G34" s="528"/>
      <c r="H34" s="528">
        <v>209</v>
      </c>
      <c r="I34" s="528">
        <v>156.5</v>
      </c>
      <c r="J34" s="528"/>
      <c r="K34" s="528"/>
      <c r="L34" s="667"/>
      <c r="M34" s="668"/>
      <c r="N34" s="661">
        <f>H34+I34+L34</f>
        <v>365.5</v>
      </c>
      <c r="O34" s="669"/>
      <c r="P34" s="477" t="s">
        <v>550</v>
      </c>
      <c r="Q34" s="500">
        <v>2</v>
      </c>
    </row>
    <row r="35" spans="1:23" ht="17.25" customHeight="1" x14ac:dyDescent="0.25">
      <c r="A35" s="488">
        <f t="shared" si="0"/>
        <v>32</v>
      </c>
      <c r="B35" s="1366"/>
      <c r="C35" s="511" t="s">
        <v>387</v>
      </c>
      <c r="D35" s="512" t="s">
        <v>593</v>
      </c>
      <c r="E35" s="513" t="s">
        <v>281</v>
      </c>
      <c r="F35" s="665" t="s">
        <v>378</v>
      </c>
      <c r="G35" s="505">
        <v>271</v>
      </c>
      <c r="H35" s="505"/>
      <c r="I35" s="505"/>
      <c r="J35" s="516"/>
      <c r="K35" s="516"/>
      <c r="L35" s="660"/>
      <c r="M35" s="605"/>
      <c r="N35" s="661">
        <f>G35+L35</f>
        <v>271</v>
      </c>
      <c r="O35" s="670"/>
      <c r="P35" s="477" t="s">
        <v>591</v>
      </c>
      <c r="Q35" s="500">
        <v>1</v>
      </c>
    </row>
    <row r="36" spans="1:23" ht="17.25" customHeight="1" x14ac:dyDescent="0.25">
      <c r="A36" s="488">
        <f t="shared" si="0"/>
        <v>33</v>
      </c>
      <c r="B36" s="1366"/>
      <c r="C36" s="525" t="s">
        <v>594</v>
      </c>
      <c r="D36" s="532" t="s">
        <v>595</v>
      </c>
      <c r="E36" s="526" t="s">
        <v>286</v>
      </c>
      <c r="F36" s="676" t="s">
        <v>26</v>
      </c>
      <c r="G36" s="528">
        <v>218</v>
      </c>
      <c r="H36" s="528"/>
      <c r="I36" s="528"/>
      <c r="J36" s="534"/>
      <c r="K36" s="534"/>
      <c r="L36" s="667"/>
      <c r="M36" s="668"/>
      <c r="N36" s="661">
        <f>G36+L36</f>
        <v>218</v>
      </c>
      <c r="O36" s="669"/>
      <c r="P36" s="477" t="s">
        <v>545</v>
      </c>
      <c r="Q36" s="500">
        <v>1</v>
      </c>
    </row>
    <row r="37" spans="1:23" ht="17.25" customHeight="1" x14ac:dyDescent="0.25">
      <c r="A37" s="488">
        <f t="shared" si="0"/>
        <v>34</v>
      </c>
      <c r="B37" s="1366"/>
      <c r="C37" s="525" t="s">
        <v>471</v>
      </c>
      <c r="D37" s="532" t="s">
        <v>472</v>
      </c>
      <c r="E37" s="526" t="s">
        <v>286</v>
      </c>
      <c r="F37" s="676" t="s">
        <v>453</v>
      </c>
      <c r="G37" s="528">
        <v>183</v>
      </c>
      <c r="H37" s="528"/>
      <c r="I37" s="528"/>
      <c r="J37" s="534"/>
      <c r="K37" s="534"/>
      <c r="L37" s="667"/>
      <c r="M37" s="602"/>
      <c r="N37" s="661">
        <f>G37+L37</f>
        <v>183</v>
      </c>
      <c r="O37" s="669"/>
      <c r="P37" s="477" t="s">
        <v>545</v>
      </c>
      <c r="Q37" s="500">
        <v>1</v>
      </c>
    </row>
    <row r="38" spans="1:23" ht="17.25" customHeight="1" x14ac:dyDescent="0.25">
      <c r="A38" s="488">
        <f t="shared" si="0"/>
        <v>35</v>
      </c>
      <c r="B38" s="1366"/>
      <c r="C38" s="679" t="s">
        <v>596</v>
      </c>
      <c r="D38" s="585" t="s">
        <v>488</v>
      </c>
      <c r="E38" s="586" t="s">
        <v>286</v>
      </c>
      <c r="F38" s="680" t="s">
        <v>378</v>
      </c>
      <c r="G38" s="551"/>
      <c r="H38" s="551"/>
      <c r="I38" s="551"/>
      <c r="J38" s="588"/>
      <c r="K38" s="588">
        <v>173.5</v>
      </c>
      <c r="L38" s="681"/>
      <c r="M38" s="682"/>
      <c r="N38" s="683">
        <f>K38+L38</f>
        <v>173.5</v>
      </c>
      <c r="O38" s="684"/>
      <c r="P38" s="477" t="s">
        <v>545</v>
      </c>
      <c r="Q38" s="500">
        <v>1</v>
      </c>
    </row>
    <row r="39" spans="1:23" ht="17.25" customHeight="1" x14ac:dyDescent="0.25">
      <c r="A39" s="488">
        <f t="shared" si="0"/>
        <v>36</v>
      </c>
      <c r="B39" s="1366"/>
      <c r="C39" s="583" t="s">
        <v>988</v>
      </c>
      <c r="D39" s="532" t="s">
        <v>597</v>
      </c>
      <c r="E39" s="526" t="s">
        <v>281</v>
      </c>
      <c r="F39" s="676" t="s">
        <v>26</v>
      </c>
      <c r="G39" s="528"/>
      <c r="H39" s="528"/>
      <c r="I39" s="528"/>
      <c r="J39" s="534">
        <v>159.5</v>
      </c>
      <c r="K39" s="534"/>
      <c r="L39" s="667"/>
      <c r="M39" s="668"/>
      <c r="N39" s="685">
        <f>J39+L39</f>
        <v>159.5</v>
      </c>
      <c r="O39" s="669"/>
      <c r="P39" s="477" t="s">
        <v>591</v>
      </c>
      <c r="Q39" s="500">
        <v>1</v>
      </c>
    </row>
    <row r="40" spans="1:23" ht="17.25" customHeight="1" x14ac:dyDescent="0.25">
      <c r="A40" s="488">
        <f t="shared" si="0"/>
        <v>37</v>
      </c>
      <c r="B40" s="1366"/>
      <c r="C40" s="525" t="s">
        <v>437</v>
      </c>
      <c r="D40" s="532" t="s">
        <v>438</v>
      </c>
      <c r="E40" s="526" t="s">
        <v>286</v>
      </c>
      <c r="F40" s="666" t="s">
        <v>183</v>
      </c>
      <c r="G40" s="528"/>
      <c r="H40" s="528">
        <v>156.5</v>
      </c>
      <c r="I40" s="528"/>
      <c r="J40" s="559"/>
      <c r="K40" s="559"/>
      <c r="L40" s="667"/>
      <c r="M40" s="602"/>
      <c r="N40" s="661">
        <f>H40+L40</f>
        <v>156.5</v>
      </c>
      <c r="O40" s="669"/>
      <c r="P40" s="477" t="s">
        <v>545</v>
      </c>
      <c r="Q40" s="500">
        <v>1</v>
      </c>
    </row>
    <row r="41" spans="1:23" ht="17.25" customHeight="1" x14ac:dyDescent="0.25">
      <c r="A41" s="488">
        <f t="shared" si="0"/>
        <v>38</v>
      </c>
      <c r="B41" s="1366"/>
      <c r="C41" s="583" t="s">
        <v>491</v>
      </c>
      <c r="D41" s="532" t="s">
        <v>492</v>
      </c>
      <c r="E41" s="526" t="s">
        <v>286</v>
      </c>
      <c r="F41" s="676" t="s">
        <v>436</v>
      </c>
      <c r="G41" s="528"/>
      <c r="H41" s="528"/>
      <c r="I41" s="528"/>
      <c r="J41" s="534"/>
      <c r="K41" s="534">
        <v>156</v>
      </c>
      <c r="L41" s="667"/>
      <c r="M41" s="668"/>
      <c r="N41" s="685">
        <f>K41+L41</f>
        <v>156</v>
      </c>
      <c r="O41" s="669"/>
      <c r="P41" s="477" t="s">
        <v>545</v>
      </c>
      <c r="Q41" s="500">
        <v>1</v>
      </c>
      <c r="S41" s="1192" t="s">
        <v>22</v>
      </c>
      <c r="T41" s="1192" t="s">
        <v>72</v>
      </c>
      <c r="U41" s="1192" t="s">
        <v>108</v>
      </c>
      <c r="V41" s="1192" t="s">
        <v>116</v>
      </c>
    </row>
    <row r="42" spans="1:23" ht="17.25" customHeight="1" x14ac:dyDescent="0.25">
      <c r="A42" s="488">
        <f t="shared" si="0"/>
        <v>39</v>
      </c>
      <c r="B42" s="1366"/>
      <c r="C42" s="525" t="s">
        <v>103</v>
      </c>
      <c r="D42" s="532" t="s">
        <v>484</v>
      </c>
      <c r="E42" s="526" t="s">
        <v>286</v>
      </c>
      <c r="F42" s="666" t="s">
        <v>459</v>
      </c>
      <c r="G42" s="528"/>
      <c r="H42" s="528">
        <v>119</v>
      </c>
      <c r="I42" s="528"/>
      <c r="J42" s="534"/>
      <c r="K42" s="534"/>
      <c r="L42" s="667"/>
      <c r="M42" s="602"/>
      <c r="N42" s="661">
        <f>H42+L42</f>
        <v>119</v>
      </c>
      <c r="O42" s="669"/>
      <c r="P42" s="477" t="s">
        <v>545</v>
      </c>
      <c r="Q42" s="500">
        <v>1</v>
      </c>
      <c r="S42" s="1192">
        <v>41</v>
      </c>
      <c r="T42" s="1192">
        <v>30</v>
      </c>
      <c r="U42" s="1192">
        <v>19</v>
      </c>
      <c r="V42" s="1192">
        <v>8</v>
      </c>
      <c r="W42" s="1206">
        <f>SUM(S42:V42)</f>
        <v>98</v>
      </c>
    </row>
    <row r="43" spans="1:23" ht="17.25" customHeight="1" thickBot="1" x14ac:dyDescent="0.3">
      <c r="A43" s="488">
        <f t="shared" si="0"/>
        <v>40</v>
      </c>
      <c r="B43" s="1366"/>
      <c r="C43" s="583" t="s">
        <v>989</v>
      </c>
      <c r="D43" s="532" t="s">
        <v>598</v>
      </c>
      <c r="E43" s="526" t="s">
        <v>286</v>
      </c>
      <c r="F43" s="676" t="s">
        <v>418</v>
      </c>
      <c r="G43" s="528"/>
      <c r="H43" s="528"/>
      <c r="I43" s="528">
        <v>29.5</v>
      </c>
      <c r="J43" s="686" t="s">
        <v>166</v>
      </c>
      <c r="K43" s="534"/>
      <c r="L43" s="667"/>
      <c r="M43" s="668"/>
      <c r="N43" s="685">
        <f>I43+L43</f>
        <v>29.5</v>
      </c>
      <c r="O43" s="669"/>
      <c r="P43" s="477" t="s">
        <v>591</v>
      </c>
      <c r="Q43" s="500">
        <v>2</v>
      </c>
      <c r="R43" s="500">
        <f>SUM(Q28:Q43)</f>
        <v>30</v>
      </c>
    </row>
    <row r="44" spans="1:23" ht="17.25" customHeight="1" x14ac:dyDescent="0.25">
      <c r="A44" s="488">
        <f t="shared" si="0"/>
        <v>41</v>
      </c>
      <c r="B44" s="1367" t="s">
        <v>108</v>
      </c>
      <c r="C44" s="568" t="s">
        <v>40</v>
      </c>
      <c r="D44" s="569" t="s">
        <v>496</v>
      </c>
      <c r="E44" s="570" t="s">
        <v>281</v>
      </c>
      <c r="F44" s="672" t="s">
        <v>26</v>
      </c>
      <c r="G44" s="571"/>
      <c r="H44" s="571">
        <v>218.5</v>
      </c>
      <c r="I44" s="571">
        <v>247.5</v>
      </c>
      <c r="J44" s="495"/>
      <c r="K44" s="495">
        <v>188.5</v>
      </c>
      <c r="L44" s="673">
        <v>217</v>
      </c>
      <c r="M44" s="596">
        <v>2</v>
      </c>
      <c r="N44" s="674">
        <f>H44+I44+L44</f>
        <v>683</v>
      </c>
      <c r="O44" s="675">
        <v>1</v>
      </c>
      <c r="P44" s="477" t="s">
        <v>545</v>
      </c>
      <c r="Q44" s="500">
        <v>4</v>
      </c>
    </row>
    <row r="45" spans="1:23" ht="17.25" customHeight="1" x14ac:dyDescent="0.25">
      <c r="A45" s="488">
        <f t="shared" si="0"/>
        <v>42</v>
      </c>
      <c r="B45" s="1368"/>
      <c r="C45" s="501" t="s">
        <v>31</v>
      </c>
      <c r="D45" s="502" t="s">
        <v>495</v>
      </c>
      <c r="E45" s="503" t="s">
        <v>281</v>
      </c>
      <c r="F45" s="665" t="s">
        <v>439</v>
      </c>
      <c r="G45" s="505"/>
      <c r="H45" s="505">
        <v>205.5</v>
      </c>
      <c r="I45" s="505"/>
      <c r="J45" s="516"/>
      <c r="K45" s="516">
        <v>211.5</v>
      </c>
      <c r="L45" s="660">
        <v>182</v>
      </c>
      <c r="M45" s="605">
        <v>3</v>
      </c>
      <c r="N45" s="661">
        <f>H45+K45+L45</f>
        <v>599</v>
      </c>
      <c r="O45" s="664">
        <v>2</v>
      </c>
      <c r="P45" s="477" t="s">
        <v>545</v>
      </c>
      <c r="Q45" s="500">
        <v>3</v>
      </c>
    </row>
    <row r="46" spans="1:23" ht="17.25" customHeight="1" x14ac:dyDescent="0.25">
      <c r="A46" s="488">
        <f t="shared" si="0"/>
        <v>43</v>
      </c>
      <c r="B46" s="1368"/>
      <c r="C46" s="546" t="s">
        <v>468</v>
      </c>
      <c r="D46" s="502" t="s">
        <v>469</v>
      </c>
      <c r="E46" s="503" t="s">
        <v>281</v>
      </c>
      <c r="F46" s="659" t="s">
        <v>282</v>
      </c>
      <c r="G46" s="505">
        <v>212</v>
      </c>
      <c r="H46" s="505"/>
      <c r="I46" s="505"/>
      <c r="J46" s="516"/>
      <c r="K46" s="516">
        <v>173.5</v>
      </c>
      <c r="L46" s="660">
        <v>165.75</v>
      </c>
      <c r="M46" s="599">
        <v>4</v>
      </c>
      <c r="N46" s="663">
        <f>G46+K46+L46</f>
        <v>551.25</v>
      </c>
      <c r="O46" s="664">
        <v>3</v>
      </c>
      <c r="P46" s="477" t="s">
        <v>545</v>
      </c>
      <c r="Q46" s="500">
        <v>3</v>
      </c>
    </row>
    <row r="47" spans="1:23" ht="17.25" customHeight="1" x14ac:dyDescent="0.25">
      <c r="A47" s="488">
        <f t="shared" si="0"/>
        <v>44</v>
      </c>
      <c r="B47" s="1368"/>
      <c r="C47" s="525" t="s">
        <v>594</v>
      </c>
      <c r="D47" s="532" t="s">
        <v>595</v>
      </c>
      <c r="E47" s="526" t="s">
        <v>286</v>
      </c>
      <c r="F47" s="676" t="s">
        <v>26</v>
      </c>
      <c r="G47" s="528"/>
      <c r="H47" s="528">
        <v>182</v>
      </c>
      <c r="I47" s="528"/>
      <c r="J47" s="534"/>
      <c r="K47" s="534"/>
      <c r="L47" s="667">
        <v>259</v>
      </c>
      <c r="M47" s="668">
        <v>1</v>
      </c>
      <c r="N47" s="661">
        <f>H47+L47</f>
        <v>441</v>
      </c>
      <c r="O47" s="670"/>
      <c r="P47" s="477" t="s">
        <v>545</v>
      </c>
      <c r="Q47" s="500">
        <v>2</v>
      </c>
    </row>
    <row r="48" spans="1:23" ht="17.25" customHeight="1" x14ac:dyDescent="0.25">
      <c r="A48" s="488">
        <f t="shared" si="0"/>
        <v>45</v>
      </c>
      <c r="B48" s="1368"/>
      <c r="C48" s="583" t="s">
        <v>990</v>
      </c>
      <c r="D48" s="532" t="s">
        <v>599</v>
      </c>
      <c r="E48" s="526" t="s">
        <v>281</v>
      </c>
      <c r="F48" s="676" t="s">
        <v>26</v>
      </c>
      <c r="G48" s="528"/>
      <c r="H48" s="542"/>
      <c r="I48" s="528"/>
      <c r="J48" s="534">
        <v>201</v>
      </c>
      <c r="K48" s="534"/>
      <c r="L48" s="667"/>
      <c r="M48" s="602"/>
      <c r="N48" s="661">
        <f>J48+L48</f>
        <v>201</v>
      </c>
      <c r="O48" s="669"/>
      <c r="P48" s="477" t="s">
        <v>591</v>
      </c>
      <c r="Q48" s="500">
        <v>1</v>
      </c>
    </row>
    <row r="49" spans="1:18" ht="17.25" customHeight="1" x14ac:dyDescent="0.25">
      <c r="A49" s="488">
        <f t="shared" si="0"/>
        <v>46</v>
      </c>
      <c r="B49" s="1368"/>
      <c r="C49" s="546" t="s">
        <v>50</v>
      </c>
      <c r="D49" s="502" t="s">
        <v>299</v>
      </c>
      <c r="E49" s="503" t="s">
        <v>281</v>
      </c>
      <c r="F49" s="659" t="s">
        <v>418</v>
      </c>
      <c r="G49" s="505">
        <v>179</v>
      </c>
      <c r="H49" s="515"/>
      <c r="I49" s="505"/>
      <c r="J49" s="516"/>
      <c r="K49" s="516"/>
      <c r="L49" s="667"/>
      <c r="M49" s="599"/>
      <c r="N49" s="661">
        <f>G49+L49</f>
        <v>179</v>
      </c>
      <c r="O49" s="669"/>
      <c r="P49" s="477" t="s">
        <v>545</v>
      </c>
      <c r="Q49" s="500">
        <v>1</v>
      </c>
    </row>
    <row r="50" spans="1:18" ht="17.25" customHeight="1" x14ac:dyDescent="0.25">
      <c r="A50" s="488">
        <f t="shared" si="0"/>
        <v>47</v>
      </c>
      <c r="B50" s="1368"/>
      <c r="C50" s="525" t="s">
        <v>991</v>
      </c>
      <c r="D50" s="532" t="s">
        <v>600</v>
      </c>
      <c r="E50" s="526" t="s">
        <v>281</v>
      </c>
      <c r="F50" s="676" t="s">
        <v>601</v>
      </c>
      <c r="G50" s="528"/>
      <c r="H50" s="542">
        <v>165.5</v>
      </c>
      <c r="I50" s="528"/>
      <c r="J50" s="534"/>
      <c r="K50" s="534"/>
      <c r="L50" s="667"/>
      <c r="M50" s="668"/>
      <c r="N50" s="661">
        <f>H50+L50</f>
        <v>165.5</v>
      </c>
      <c r="O50" s="670"/>
      <c r="P50" s="477" t="s">
        <v>545</v>
      </c>
      <c r="Q50" s="500">
        <v>1</v>
      </c>
    </row>
    <row r="51" spans="1:18" ht="17.25" customHeight="1" x14ac:dyDescent="0.25">
      <c r="A51" s="488">
        <f t="shared" si="0"/>
        <v>48</v>
      </c>
      <c r="B51" s="1368"/>
      <c r="C51" s="583" t="s">
        <v>401</v>
      </c>
      <c r="D51" s="532" t="s">
        <v>402</v>
      </c>
      <c r="E51" s="526" t="s">
        <v>286</v>
      </c>
      <c r="F51" s="676" t="s">
        <v>44</v>
      </c>
      <c r="G51" s="528"/>
      <c r="H51" s="542"/>
      <c r="I51" s="528"/>
      <c r="J51" s="534">
        <v>159.5</v>
      </c>
      <c r="K51" s="534"/>
      <c r="L51" s="667"/>
      <c r="M51" s="602"/>
      <c r="N51" s="661">
        <f>J51+L51</f>
        <v>159.5</v>
      </c>
      <c r="O51" s="669"/>
      <c r="P51" s="477" t="s">
        <v>545</v>
      </c>
      <c r="Q51" s="500">
        <v>1</v>
      </c>
    </row>
    <row r="52" spans="1:18" ht="17.25" customHeight="1" x14ac:dyDescent="0.25">
      <c r="A52" s="488">
        <f t="shared" si="0"/>
        <v>49</v>
      </c>
      <c r="B52" s="1368"/>
      <c r="C52" s="583" t="s">
        <v>470</v>
      </c>
      <c r="D52" s="532" t="s">
        <v>285</v>
      </c>
      <c r="E52" s="526" t="s">
        <v>286</v>
      </c>
      <c r="F52" s="676" t="s">
        <v>418</v>
      </c>
      <c r="G52" s="528">
        <v>151.5</v>
      </c>
      <c r="H52" s="528"/>
      <c r="I52" s="528"/>
      <c r="J52" s="534"/>
      <c r="K52" s="534"/>
      <c r="L52" s="667"/>
      <c r="M52" s="602"/>
      <c r="N52" s="661">
        <f>G52+L52</f>
        <v>151.5</v>
      </c>
      <c r="O52" s="669"/>
      <c r="P52" s="477" t="s">
        <v>545</v>
      </c>
      <c r="Q52" s="500">
        <v>1</v>
      </c>
    </row>
    <row r="53" spans="1:18" ht="17.25" customHeight="1" x14ac:dyDescent="0.25">
      <c r="A53" s="488">
        <f t="shared" si="0"/>
        <v>50</v>
      </c>
      <c r="B53" s="1368"/>
      <c r="C53" s="583" t="s">
        <v>372</v>
      </c>
      <c r="D53" s="532" t="s">
        <v>602</v>
      </c>
      <c r="E53" s="526" t="s">
        <v>281</v>
      </c>
      <c r="F53" s="676" t="s">
        <v>26</v>
      </c>
      <c r="G53" s="528"/>
      <c r="H53" s="542"/>
      <c r="I53" s="528"/>
      <c r="J53" s="534">
        <v>143</v>
      </c>
      <c r="K53" s="534"/>
      <c r="L53" s="667"/>
      <c r="M53" s="602"/>
      <c r="N53" s="661">
        <f>J53+L53</f>
        <v>143</v>
      </c>
      <c r="O53" s="669"/>
      <c r="P53" s="477" t="s">
        <v>591</v>
      </c>
      <c r="Q53" s="500">
        <v>1</v>
      </c>
    </row>
    <row r="54" spans="1:18" ht="17.25" customHeight="1" thickBot="1" x14ac:dyDescent="0.3">
      <c r="A54" s="488">
        <f t="shared" si="0"/>
        <v>51</v>
      </c>
      <c r="B54" s="1392"/>
      <c r="C54" s="679" t="s">
        <v>512</v>
      </c>
      <c r="D54" s="585" t="s">
        <v>603</v>
      </c>
      <c r="E54" s="586" t="s">
        <v>281</v>
      </c>
      <c r="F54" s="680" t="s">
        <v>26</v>
      </c>
      <c r="G54" s="551"/>
      <c r="H54" s="551">
        <v>121.5</v>
      </c>
      <c r="I54" s="551"/>
      <c r="J54" s="588"/>
      <c r="K54" s="588"/>
      <c r="L54" s="681"/>
      <c r="M54" s="687"/>
      <c r="N54" s="688">
        <f>H54+L54</f>
        <v>121.5</v>
      </c>
      <c r="O54" s="684"/>
      <c r="P54" s="477" t="s">
        <v>545</v>
      </c>
      <c r="Q54" s="500">
        <v>1</v>
      </c>
      <c r="R54" s="500">
        <f>SUM(Q44:Q54)</f>
        <v>19</v>
      </c>
    </row>
    <row r="55" spans="1:18" ht="17.25" customHeight="1" x14ac:dyDescent="0.25">
      <c r="A55" s="488">
        <f t="shared" si="0"/>
        <v>52</v>
      </c>
      <c r="B55" s="1369" t="s">
        <v>116</v>
      </c>
      <c r="C55" s="594" t="s">
        <v>242</v>
      </c>
      <c r="D55" s="569" t="s">
        <v>519</v>
      </c>
      <c r="E55" s="570" t="s">
        <v>281</v>
      </c>
      <c r="F55" s="672" t="s">
        <v>26</v>
      </c>
      <c r="G55" s="495"/>
      <c r="H55" s="689">
        <v>260</v>
      </c>
      <c r="I55" s="690">
        <v>216</v>
      </c>
      <c r="J55" s="495"/>
      <c r="K55" s="495"/>
      <c r="L55" s="673">
        <v>233</v>
      </c>
      <c r="M55" s="596">
        <v>2</v>
      </c>
      <c r="N55" s="674">
        <f>H55+I55+L55</f>
        <v>709</v>
      </c>
      <c r="O55" s="691">
        <v>1</v>
      </c>
      <c r="P55" s="477" t="s">
        <v>550</v>
      </c>
      <c r="Q55" s="500">
        <v>3</v>
      </c>
    </row>
    <row r="56" spans="1:18" ht="17.25" customHeight="1" x14ac:dyDescent="0.25">
      <c r="A56" s="488">
        <f t="shared" si="0"/>
        <v>53</v>
      </c>
      <c r="B56" s="1370"/>
      <c r="C56" s="501" t="s">
        <v>372</v>
      </c>
      <c r="D56" s="634" t="s">
        <v>604</v>
      </c>
      <c r="E56" s="626" t="s">
        <v>281</v>
      </c>
      <c r="F56" s="692" t="s">
        <v>26</v>
      </c>
      <c r="G56" s="636"/>
      <c r="H56" s="638"/>
      <c r="I56" s="638"/>
      <c r="J56" s="638">
        <v>298.5</v>
      </c>
      <c r="K56" s="639"/>
      <c r="L56" s="693">
        <v>263</v>
      </c>
      <c r="M56" s="605">
        <v>1</v>
      </c>
      <c r="N56" s="694">
        <f>J56+L56</f>
        <v>561.5</v>
      </c>
      <c r="O56" s="695">
        <v>2</v>
      </c>
      <c r="P56" s="477" t="s">
        <v>591</v>
      </c>
      <c r="Q56" s="500">
        <v>2</v>
      </c>
    </row>
    <row r="57" spans="1:18" ht="17.25" customHeight="1" x14ac:dyDescent="0.25">
      <c r="A57" s="488">
        <f t="shared" si="0"/>
        <v>54</v>
      </c>
      <c r="B57" s="1370"/>
      <c r="C57" s="511" t="s">
        <v>31</v>
      </c>
      <c r="D57" s="512" t="s">
        <v>518</v>
      </c>
      <c r="E57" s="626" t="s">
        <v>281</v>
      </c>
      <c r="F57" s="692" t="s">
        <v>418</v>
      </c>
      <c r="G57" s="636"/>
      <c r="H57" s="637"/>
      <c r="I57" s="637"/>
      <c r="J57" s="638"/>
      <c r="K57" s="639"/>
      <c r="L57" s="693">
        <v>111.5</v>
      </c>
      <c r="M57" s="605">
        <v>3</v>
      </c>
      <c r="N57" s="663">
        <f>L57</f>
        <v>111.5</v>
      </c>
      <c r="O57" s="695">
        <v>3</v>
      </c>
      <c r="P57" s="477" t="s">
        <v>545</v>
      </c>
      <c r="Q57" s="500">
        <v>1</v>
      </c>
    </row>
    <row r="58" spans="1:18" ht="17.25" customHeight="1" x14ac:dyDescent="0.25">
      <c r="A58" s="488">
        <f t="shared" si="0"/>
        <v>55</v>
      </c>
      <c r="B58" s="1370"/>
      <c r="C58" s="696" t="s">
        <v>992</v>
      </c>
      <c r="D58" s="697" t="s">
        <v>605</v>
      </c>
      <c r="E58" s="698" t="s">
        <v>286</v>
      </c>
      <c r="F58" s="699" t="s">
        <v>26</v>
      </c>
      <c r="G58" s="628"/>
      <c r="H58" s="629"/>
      <c r="I58" s="629"/>
      <c r="J58" s="629">
        <v>237.5</v>
      </c>
      <c r="K58" s="630"/>
      <c r="L58" s="700"/>
      <c r="M58" s="677"/>
      <c r="N58" s="701">
        <f>J58+L58</f>
        <v>237.5</v>
      </c>
      <c r="O58" s="702"/>
      <c r="P58" s="477" t="s">
        <v>591</v>
      </c>
      <c r="Q58" s="500">
        <v>1</v>
      </c>
    </row>
    <row r="59" spans="1:18" ht="17.25" customHeight="1" thickBot="1" x14ac:dyDescent="0.3">
      <c r="A59" s="488">
        <f t="shared" si="0"/>
        <v>56</v>
      </c>
      <c r="B59" s="1371"/>
      <c r="C59" s="703" t="s">
        <v>70</v>
      </c>
      <c r="D59" s="704" t="s">
        <v>606</v>
      </c>
      <c r="E59" s="705" t="s">
        <v>286</v>
      </c>
      <c r="F59" s="706" t="s">
        <v>26</v>
      </c>
      <c r="G59" s="707"/>
      <c r="H59" s="708">
        <v>214.5</v>
      </c>
      <c r="I59" s="707"/>
      <c r="J59" s="709"/>
      <c r="K59" s="709"/>
      <c r="L59" s="710"/>
      <c r="M59" s="711"/>
      <c r="N59" s="712">
        <f>H59+L59</f>
        <v>214.5</v>
      </c>
      <c r="O59" s="713"/>
      <c r="P59" s="477" t="s">
        <v>545</v>
      </c>
      <c r="Q59" s="500">
        <v>1</v>
      </c>
      <c r="R59" s="500">
        <f>SUM(Q55:Q59)</f>
        <v>8</v>
      </c>
    </row>
    <row r="60" spans="1:18" ht="17.25" customHeight="1" x14ac:dyDescent="0.2">
      <c r="A60" s="1374" t="s">
        <v>607</v>
      </c>
      <c r="B60" s="1374"/>
      <c r="C60" s="714"/>
      <c r="G60" s="488">
        <v>16</v>
      </c>
      <c r="H60" s="488">
        <v>17</v>
      </c>
      <c r="I60" s="488">
        <v>10</v>
      </c>
      <c r="J60" s="488">
        <v>16</v>
      </c>
      <c r="K60" s="488">
        <v>20</v>
      </c>
      <c r="L60" s="488">
        <v>19</v>
      </c>
      <c r="Q60" s="500">
        <f>SUM(G60:L60)</f>
        <v>98</v>
      </c>
      <c r="R60" s="1205">
        <f>SUM(R26:R59)</f>
        <v>98</v>
      </c>
    </row>
    <row r="61" spans="1:18" customFormat="1" ht="14.25" customHeight="1" x14ac:dyDescent="0.2">
      <c r="B61" s="1355" t="s">
        <v>525</v>
      </c>
      <c r="C61" s="1355"/>
      <c r="D61" s="178"/>
      <c r="E61" s="126"/>
      <c r="P61" s="126"/>
      <c r="Q61" s="1164"/>
      <c r="R61" s="1164"/>
    </row>
    <row r="62" spans="1:18" customFormat="1" x14ac:dyDescent="0.2">
      <c r="B62" s="178" t="s">
        <v>526</v>
      </c>
      <c r="E62" s="126"/>
      <c r="H62" s="178"/>
      <c r="J62" t="s">
        <v>527</v>
      </c>
      <c r="L62" s="1341" t="s">
        <v>1196</v>
      </c>
      <c r="M62" s="1341" t="s">
        <v>1366</v>
      </c>
      <c r="N62" s="1027" t="s">
        <v>1199</v>
      </c>
      <c r="O62" s="1204">
        <v>61</v>
      </c>
      <c r="P62" s="149"/>
      <c r="Q62" s="1164"/>
      <c r="R62" s="1164"/>
    </row>
    <row r="63" spans="1:18" customFormat="1" x14ac:dyDescent="0.2">
      <c r="B63" s="1389"/>
      <c r="C63" s="1389"/>
      <c r="E63" s="126"/>
      <c r="G63" s="716"/>
      <c r="H63" s="178"/>
      <c r="J63" t="s">
        <v>528</v>
      </c>
      <c r="L63" s="1342"/>
      <c r="M63" s="1343"/>
      <c r="N63" s="1027" t="s">
        <v>1206</v>
      </c>
      <c r="O63" s="1200">
        <v>26</v>
      </c>
      <c r="P63" s="149"/>
      <c r="Q63" s="1164"/>
      <c r="R63" s="1164"/>
    </row>
    <row r="64" spans="1:18" customFormat="1" x14ac:dyDescent="0.2">
      <c r="B64" s="1389"/>
      <c r="C64" s="1389"/>
      <c r="E64" s="126"/>
      <c r="G64" s="716"/>
      <c r="H64" s="178"/>
      <c r="J64" s="178" t="s">
        <v>529</v>
      </c>
      <c r="L64" s="1342"/>
      <c r="M64" s="1341" t="s">
        <v>1367</v>
      </c>
      <c r="N64" s="1027" t="s">
        <v>1199</v>
      </c>
      <c r="O64" s="1200">
        <v>5</v>
      </c>
      <c r="P64" s="149"/>
      <c r="Q64" s="1164"/>
      <c r="R64" s="1164"/>
    </row>
    <row r="65" spans="2:18" customFormat="1" x14ac:dyDescent="0.2">
      <c r="B65" s="1356" t="s">
        <v>608</v>
      </c>
      <c r="C65" s="1357"/>
      <c r="D65" s="1358"/>
      <c r="E65" s="1358"/>
      <c r="F65" s="1358"/>
      <c r="G65" s="1358"/>
      <c r="H65" s="1358"/>
      <c r="L65" s="1343"/>
      <c r="M65" s="1343"/>
      <c r="N65" s="1027" t="s">
        <v>1206</v>
      </c>
      <c r="O65" s="1200">
        <v>6</v>
      </c>
      <c r="P65" s="1201">
        <f>SUM(O62:O65)</f>
        <v>98</v>
      </c>
      <c r="Q65" s="1164"/>
      <c r="R65" s="1164"/>
    </row>
    <row r="66" spans="2:18" customFormat="1" x14ac:dyDescent="0.2">
      <c r="B66" s="1358"/>
      <c r="C66" s="1358"/>
      <c r="D66" s="1358"/>
      <c r="E66" s="1358"/>
      <c r="F66" s="1358"/>
      <c r="G66" s="1358"/>
      <c r="H66" s="1358"/>
      <c r="P66" s="126"/>
      <c r="Q66" s="1164"/>
      <c r="R66" s="1164"/>
    </row>
    <row r="67" spans="2:18" ht="22.5" customHeight="1" x14ac:dyDescent="0.2">
      <c r="B67" s="1356" t="s">
        <v>609</v>
      </c>
      <c r="C67" s="1357"/>
      <c r="D67" s="1358"/>
      <c r="E67" s="1358"/>
      <c r="F67" s="1358"/>
      <c r="G67" s="1358"/>
      <c r="H67" s="1358"/>
    </row>
    <row r="68" spans="2:18" ht="10.5" customHeight="1" x14ac:dyDescent="0.2">
      <c r="B68" s="1358"/>
      <c r="C68" s="1358"/>
      <c r="D68" s="1358"/>
      <c r="E68" s="1358"/>
      <c r="F68" s="1358"/>
      <c r="G68" s="1358"/>
      <c r="H68" s="1358"/>
    </row>
    <row r="69" spans="2:18" ht="17.25" customHeight="1" x14ac:dyDescent="0.2"/>
    <row r="70" spans="2:18" ht="17.25" customHeight="1" x14ac:dyDescent="0.2">
      <c r="D70" s="488" t="s">
        <v>917</v>
      </c>
    </row>
    <row r="71" spans="2:18" ht="17.25" customHeight="1" x14ac:dyDescent="0.2"/>
    <row r="72" spans="2:18" ht="17.25" customHeight="1" x14ac:dyDescent="0.2">
      <c r="D72" s="1039" t="s">
        <v>954</v>
      </c>
      <c r="E72" s="1043" t="s">
        <v>719</v>
      </c>
      <c r="F72" s="1044" t="s">
        <v>980</v>
      </c>
      <c r="G72" s="1044" t="s">
        <v>981</v>
      </c>
    </row>
    <row r="73" spans="2:18" ht="17.25" customHeight="1" x14ac:dyDescent="0.2">
      <c r="D73" s="524" t="s">
        <v>1346</v>
      </c>
      <c r="E73" s="1042">
        <v>18</v>
      </c>
      <c r="F73" s="531">
        <v>9</v>
      </c>
      <c r="G73" s="531">
        <f>E73-F73</f>
        <v>9</v>
      </c>
    </row>
    <row r="74" spans="2:18" ht="17.25" customHeight="1" x14ac:dyDescent="0.2">
      <c r="D74" s="1069" t="s">
        <v>1341</v>
      </c>
      <c r="E74" s="1068">
        <v>12</v>
      </c>
      <c r="F74" s="1070">
        <v>2</v>
      </c>
      <c r="G74" s="1070">
        <f>E74-F74</f>
        <v>10</v>
      </c>
    </row>
    <row r="75" spans="2:18" ht="17.25" customHeight="1" x14ac:dyDescent="0.2">
      <c r="D75" s="524" t="s">
        <v>1337</v>
      </c>
      <c r="E75" s="1042">
        <v>4</v>
      </c>
      <c r="F75" s="531">
        <v>1</v>
      </c>
      <c r="G75" s="531">
        <f t="shared" ref="G75:G89" si="1">E75-F75</f>
        <v>3</v>
      </c>
    </row>
    <row r="76" spans="2:18" ht="17.25" customHeight="1" x14ac:dyDescent="0.2">
      <c r="D76" s="524" t="s">
        <v>894</v>
      </c>
      <c r="E76" s="1042">
        <v>3</v>
      </c>
      <c r="F76" s="531">
        <v>1</v>
      </c>
      <c r="G76" s="531">
        <f>E76-F76</f>
        <v>2</v>
      </c>
    </row>
    <row r="77" spans="2:18" ht="17.25" customHeight="1" x14ac:dyDescent="0.2">
      <c r="D77" s="524" t="s">
        <v>436</v>
      </c>
      <c r="E77" s="1042">
        <v>2</v>
      </c>
      <c r="F77" s="531"/>
      <c r="G77" s="531">
        <f>E77-F77</f>
        <v>2</v>
      </c>
    </row>
    <row r="78" spans="2:18" ht="17.25" customHeight="1" x14ac:dyDescent="0.2">
      <c r="D78" s="524" t="s">
        <v>183</v>
      </c>
      <c r="E78" s="1042">
        <v>2</v>
      </c>
      <c r="F78" s="531"/>
      <c r="G78" s="531">
        <f>E78-F78</f>
        <v>2</v>
      </c>
    </row>
    <row r="79" spans="2:18" ht="17.25" customHeight="1" x14ac:dyDescent="0.2">
      <c r="D79" s="524" t="s">
        <v>964</v>
      </c>
      <c r="E79" s="1042">
        <v>2</v>
      </c>
      <c r="F79" s="531"/>
      <c r="G79" s="531">
        <f>E79-F79</f>
        <v>2</v>
      </c>
    </row>
    <row r="80" spans="2:18" ht="17.25" customHeight="1" x14ac:dyDescent="0.2">
      <c r="D80" s="524" t="s">
        <v>1352</v>
      </c>
      <c r="E80" s="1042">
        <v>2</v>
      </c>
      <c r="F80" s="531"/>
      <c r="G80" s="531">
        <f>E80-F80</f>
        <v>2</v>
      </c>
    </row>
    <row r="81" spans="4:7" ht="17.25" customHeight="1" x14ac:dyDescent="0.2">
      <c r="D81" s="524" t="s">
        <v>1348</v>
      </c>
      <c r="E81" s="1042">
        <v>1</v>
      </c>
      <c r="F81" s="531"/>
      <c r="G81" s="531"/>
    </row>
    <row r="82" spans="4:7" ht="17.25" customHeight="1" x14ac:dyDescent="0.2">
      <c r="D82" s="524" t="s">
        <v>730</v>
      </c>
      <c r="E82" s="1042">
        <v>1</v>
      </c>
      <c r="F82" s="531"/>
      <c r="G82" s="531">
        <f>E82-F82</f>
        <v>1</v>
      </c>
    </row>
    <row r="83" spans="4:7" ht="17.25" customHeight="1" x14ac:dyDescent="0.2">
      <c r="D83" s="524" t="s">
        <v>1335</v>
      </c>
      <c r="E83" s="1042">
        <v>1</v>
      </c>
      <c r="F83" s="531">
        <v>1</v>
      </c>
      <c r="G83" s="531">
        <f t="shared" si="1"/>
        <v>0</v>
      </c>
    </row>
    <row r="84" spans="4:7" ht="17.25" customHeight="1" x14ac:dyDescent="0.2">
      <c r="D84" s="524" t="s">
        <v>973</v>
      </c>
      <c r="E84" s="1042">
        <v>1</v>
      </c>
      <c r="F84" s="531"/>
      <c r="G84" s="531">
        <f t="shared" si="1"/>
        <v>1</v>
      </c>
    </row>
    <row r="85" spans="4:7" ht="17.25" customHeight="1" x14ac:dyDescent="0.2">
      <c r="D85" s="524" t="s">
        <v>1336</v>
      </c>
      <c r="E85" s="1042">
        <v>1</v>
      </c>
      <c r="F85" s="531">
        <v>1</v>
      </c>
      <c r="G85" s="531">
        <f t="shared" si="1"/>
        <v>0</v>
      </c>
    </row>
    <row r="86" spans="4:7" ht="15.75" customHeight="1" x14ac:dyDescent="0.2">
      <c r="D86" s="524" t="s">
        <v>1132</v>
      </c>
      <c r="E86" s="1042">
        <v>1</v>
      </c>
      <c r="F86" s="531"/>
      <c r="G86" s="531">
        <f t="shared" si="1"/>
        <v>1</v>
      </c>
    </row>
    <row r="87" spans="4:7" ht="15.75" customHeight="1" x14ac:dyDescent="0.2">
      <c r="D87" s="524" t="s">
        <v>957</v>
      </c>
      <c r="E87" s="1042">
        <v>1</v>
      </c>
      <c r="F87" s="531"/>
      <c r="G87" s="531">
        <f>E87-F87</f>
        <v>1</v>
      </c>
    </row>
    <row r="88" spans="4:7" ht="15.75" customHeight="1" x14ac:dyDescent="0.2">
      <c r="D88" s="524" t="s">
        <v>553</v>
      </c>
      <c r="E88" s="1042">
        <v>1</v>
      </c>
      <c r="F88" s="531"/>
      <c r="G88" s="531">
        <f t="shared" si="1"/>
        <v>1</v>
      </c>
    </row>
    <row r="89" spans="4:7" ht="15.75" customHeight="1" x14ac:dyDescent="0.2">
      <c r="D89" s="524" t="s">
        <v>907</v>
      </c>
      <c r="E89" s="1042">
        <v>1</v>
      </c>
      <c r="F89" s="531"/>
      <c r="G89" s="531">
        <f t="shared" si="1"/>
        <v>1</v>
      </c>
    </row>
    <row r="90" spans="4:7" ht="15.75" customHeight="1" x14ac:dyDescent="0.2">
      <c r="D90" s="1040" t="s">
        <v>968</v>
      </c>
      <c r="E90" s="1045">
        <f>SUM(E73:E89)</f>
        <v>54</v>
      </c>
      <c r="F90" s="1045">
        <f>SUM(F73:F89)</f>
        <v>15</v>
      </c>
      <c r="G90" s="1045">
        <f>SUM(G73:G89)</f>
        <v>38</v>
      </c>
    </row>
    <row r="91" spans="4:7" ht="15.75" customHeight="1" x14ac:dyDescent="0.2">
      <c r="F91" s="654"/>
      <c r="G91" s="654"/>
    </row>
    <row r="92" spans="4:7" ht="15.75" customHeight="1" x14ac:dyDescent="0.2"/>
    <row r="93" spans="4:7" ht="15.75" customHeight="1" x14ac:dyDescent="0.2"/>
    <row r="94" spans="4:7" ht="15.75" customHeight="1" x14ac:dyDescent="0.2"/>
    <row r="95" spans="4:7" ht="15.75" customHeight="1" x14ac:dyDescent="0.2">
      <c r="D95" s="488" t="s">
        <v>985</v>
      </c>
    </row>
  </sheetData>
  <autoFilter ref="C1:C102" xr:uid="{00000000-0009-0000-0000-000004000000}"/>
  <mergeCells count="26">
    <mergeCell ref="B61:C61"/>
    <mergeCell ref="B63:C63"/>
    <mergeCell ref="J2:J3"/>
    <mergeCell ref="K2:K3"/>
    <mergeCell ref="B2:B3"/>
    <mergeCell ref="C2:C3"/>
    <mergeCell ref="D2:D3"/>
    <mergeCell ref="E2:E3"/>
    <mergeCell ref="F2:F3"/>
    <mergeCell ref="G2:G3"/>
    <mergeCell ref="B64:C64"/>
    <mergeCell ref="B65:H66"/>
    <mergeCell ref="B67:H68"/>
    <mergeCell ref="O2:O3"/>
    <mergeCell ref="B4:B27"/>
    <mergeCell ref="B28:B43"/>
    <mergeCell ref="B44:B54"/>
    <mergeCell ref="B55:B59"/>
    <mergeCell ref="L2:M2"/>
    <mergeCell ref="N2:N3"/>
    <mergeCell ref="L62:L65"/>
    <mergeCell ref="M62:M63"/>
    <mergeCell ref="M64:M65"/>
    <mergeCell ref="A60:B60"/>
    <mergeCell ref="H2:H3"/>
    <mergeCell ref="I2:I3"/>
  </mergeCells>
  <pageMargins left="0.23622047244094491" right="0.23622047244094491" top="0.74803149606299213" bottom="0.74803149606299213" header="0.31496062992125984" footer="0.31496062992125984"/>
  <pageSetup paperSize="9" scale="47" fitToWidth="5" fitToHeight="0" orientation="landscape" r:id="rId1"/>
  <headerFooter alignWithMargins="0"/>
  <rowBreaks count="1" manualBreakCount="1">
    <brk id="84" max="1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79"/>
  <sheetViews>
    <sheetView showGridLines="0" zoomScale="80" zoomScaleNormal="80" zoomScaleSheetLayoutView="40" workbookViewId="0">
      <selection activeCell="C3" sqref="C3:C65"/>
    </sheetView>
  </sheetViews>
  <sheetFormatPr defaultRowHeight="12.75" x14ac:dyDescent="0.2"/>
  <cols>
    <col min="1" max="1" width="5.140625" style="488" customWidth="1"/>
    <col min="2" max="2" width="6.5703125" style="653" customWidth="1"/>
    <col min="3" max="3" width="26.5703125" style="488" customWidth="1"/>
    <col min="4" max="4" width="24.5703125" style="488" bestFit="1" customWidth="1"/>
    <col min="5" max="5" width="5" style="477" customWidth="1"/>
    <col min="6" max="6" width="11.140625" style="488" customWidth="1"/>
    <col min="7" max="8" width="12.42578125" style="488" customWidth="1"/>
    <col min="9" max="12" width="11.85546875" style="488" customWidth="1"/>
    <col min="13" max="13" width="17.28515625" style="488" customWidth="1"/>
    <col min="14" max="14" width="9.140625" style="488" customWidth="1"/>
    <col min="15" max="15" width="3.42578125" style="488" customWidth="1"/>
    <col min="16" max="16" width="4" style="477" customWidth="1"/>
    <col min="17" max="18" width="9.140625" style="488"/>
    <col min="19" max="19" width="12.140625" style="488" customWidth="1"/>
    <col min="20" max="20" width="9.140625" style="488"/>
    <col min="21" max="21" width="11.7109375" style="488" customWidth="1"/>
    <col min="22" max="16384" width="9.140625" style="488"/>
  </cols>
  <sheetData>
    <row r="1" spans="1:21" s="474" customFormat="1" ht="28.5" customHeight="1" thickBot="1" x14ac:dyDescent="0.35">
      <c r="B1" s="475"/>
      <c r="C1" s="476" t="s">
        <v>392</v>
      </c>
      <c r="P1" s="477"/>
    </row>
    <row r="2" spans="1:21" s="478" customFormat="1" ht="56.25" customHeight="1" thickBot="1" x14ac:dyDescent="0.25">
      <c r="B2" s="479" t="s">
        <v>4</v>
      </c>
      <c r="C2" s="480" t="s">
        <v>1</v>
      </c>
      <c r="D2" s="1398" t="s">
        <v>2</v>
      </c>
      <c r="E2" s="1399"/>
      <c r="F2" s="481" t="s">
        <v>3</v>
      </c>
      <c r="G2" s="482" t="s">
        <v>1375</v>
      </c>
      <c r="H2" s="483" t="s">
        <v>393</v>
      </c>
      <c r="I2" s="484" t="s">
        <v>394</v>
      </c>
      <c r="J2" s="484" t="s">
        <v>395</v>
      </c>
      <c r="K2" s="1393" t="s">
        <v>396</v>
      </c>
      <c r="L2" s="1394"/>
      <c r="M2" s="485" t="s">
        <v>397</v>
      </c>
      <c r="N2" s="486" t="s">
        <v>398</v>
      </c>
      <c r="P2" s="487" t="s">
        <v>399</v>
      </c>
    </row>
    <row r="3" spans="1:21" ht="17.25" customHeight="1" x14ac:dyDescent="0.25">
      <c r="A3" s="488">
        <v>1</v>
      </c>
      <c r="B3" s="1390" t="s">
        <v>400</v>
      </c>
      <c r="C3" s="489" t="s">
        <v>401</v>
      </c>
      <c r="D3" s="490" t="s">
        <v>402</v>
      </c>
      <c r="E3" s="491" t="s">
        <v>286</v>
      </c>
      <c r="F3" s="492" t="s">
        <v>44</v>
      </c>
      <c r="G3" s="493">
        <v>260</v>
      </c>
      <c r="H3" s="494"/>
      <c r="I3" s="495">
        <v>180.5</v>
      </c>
      <c r="J3" s="495"/>
      <c r="K3" s="496">
        <v>231.5</v>
      </c>
      <c r="L3" s="497">
        <v>2</v>
      </c>
      <c r="M3" s="498">
        <f>G3+I3+K3</f>
        <v>672</v>
      </c>
      <c r="N3" s="499">
        <v>1</v>
      </c>
      <c r="P3" s="477">
        <v>3</v>
      </c>
      <c r="R3" s="488" t="s">
        <v>403</v>
      </c>
      <c r="T3" s="500">
        <v>63</v>
      </c>
    </row>
    <row r="4" spans="1:21" ht="17.25" customHeight="1" x14ac:dyDescent="0.25">
      <c r="A4" s="488">
        <f>A3+1</f>
        <v>2</v>
      </c>
      <c r="B4" s="1391"/>
      <c r="C4" s="501" t="s">
        <v>404</v>
      </c>
      <c r="D4" s="502" t="s">
        <v>405</v>
      </c>
      <c r="E4" s="503" t="s">
        <v>281</v>
      </c>
      <c r="F4" s="504" t="s">
        <v>26</v>
      </c>
      <c r="G4" s="505"/>
      <c r="H4" s="506">
        <v>226.25</v>
      </c>
      <c r="I4" s="505"/>
      <c r="J4" s="505">
        <v>237.5</v>
      </c>
      <c r="K4" s="507">
        <v>205.5</v>
      </c>
      <c r="L4" s="508">
        <v>4</v>
      </c>
      <c r="M4" s="509">
        <f>H4+J4+K4</f>
        <v>669.25</v>
      </c>
      <c r="N4" s="510">
        <v>2</v>
      </c>
      <c r="P4" s="477">
        <v>3</v>
      </c>
      <c r="R4" s="488" t="s">
        <v>406</v>
      </c>
      <c r="T4" s="500">
        <v>97</v>
      </c>
    </row>
    <row r="5" spans="1:21" ht="17.25" customHeight="1" x14ac:dyDescent="0.25">
      <c r="A5" s="488">
        <f t="shared" ref="A5:A65" si="0">A4+1</f>
        <v>3</v>
      </c>
      <c r="B5" s="1391"/>
      <c r="C5" s="511" t="s">
        <v>407</v>
      </c>
      <c r="D5" s="512" t="s">
        <v>408</v>
      </c>
      <c r="E5" s="513" t="s">
        <v>286</v>
      </c>
      <c r="F5" s="504" t="s">
        <v>26</v>
      </c>
      <c r="G5" s="514">
        <v>221</v>
      </c>
      <c r="H5" s="515"/>
      <c r="I5" s="516">
        <v>238</v>
      </c>
      <c r="J5" s="516">
        <v>207.75</v>
      </c>
      <c r="K5" s="507">
        <v>200.5</v>
      </c>
      <c r="L5" s="517">
        <v>6</v>
      </c>
      <c r="M5" s="509">
        <f>G5+I5+K5</f>
        <v>659.5</v>
      </c>
      <c r="N5" s="518">
        <v>3</v>
      </c>
      <c r="P5" s="477">
        <v>4</v>
      </c>
      <c r="T5" s="500"/>
    </row>
    <row r="6" spans="1:21" ht="17.25" customHeight="1" x14ac:dyDescent="0.25">
      <c r="A6" s="488">
        <f t="shared" si="0"/>
        <v>4</v>
      </c>
      <c r="B6" s="1391"/>
      <c r="C6" s="519" t="s">
        <v>409</v>
      </c>
      <c r="D6" s="512" t="s">
        <v>410</v>
      </c>
      <c r="E6" s="513" t="s">
        <v>281</v>
      </c>
      <c r="F6" s="520" t="s">
        <v>26</v>
      </c>
      <c r="G6" s="505"/>
      <c r="H6" s="505"/>
      <c r="I6" s="516"/>
      <c r="J6" s="516"/>
      <c r="K6" s="507">
        <v>237</v>
      </c>
      <c r="L6" s="521">
        <v>1</v>
      </c>
      <c r="M6" s="522">
        <f>K6</f>
        <v>237</v>
      </c>
      <c r="N6" s="523">
        <v>4</v>
      </c>
      <c r="P6" s="477">
        <v>1</v>
      </c>
      <c r="R6" s="1040" t="s">
        <v>411</v>
      </c>
      <c r="S6" s="1040"/>
      <c r="T6" s="1041" t="s">
        <v>983</v>
      </c>
      <c r="U6" s="1040" t="s">
        <v>984</v>
      </c>
    </row>
    <row r="7" spans="1:21" ht="17.25" customHeight="1" x14ac:dyDescent="0.25">
      <c r="A7" s="488">
        <f t="shared" si="0"/>
        <v>5</v>
      </c>
      <c r="B7" s="1391"/>
      <c r="C7" s="525" t="s">
        <v>412</v>
      </c>
      <c r="D7" s="512" t="s">
        <v>410</v>
      </c>
      <c r="E7" s="526" t="s">
        <v>281</v>
      </c>
      <c r="F7" s="527" t="s">
        <v>26</v>
      </c>
      <c r="G7" s="528"/>
      <c r="H7" s="528"/>
      <c r="I7" s="528"/>
      <c r="J7" s="528"/>
      <c r="K7" s="529">
        <v>213</v>
      </c>
      <c r="L7" s="530">
        <v>3</v>
      </c>
      <c r="M7" s="522">
        <f>K7</f>
        <v>213</v>
      </c>
      <c r="N7" s="523">
        <f>N6+1</f>
        <v>5</v>
      </c>
      <c r="P7" s="477">
        <v>1</v>
      </c>
      <c r="R7" s="524" t="s">
        <v>1346</v>
      </c>
      <c r="S7" s="531">
        <v>15</v>
      </c>
      <c r="T7" s="531">
        <v>7</v>
      </c>
      <c r="U7" s="531">
        <f>S7-T7</f>
        <v>8</v>
      </c>
    </row>
    <row r="8" spans="1:21" ht="17.25" customHeight="1" x14ac:dyDescent="0.25">
      <c r="A8" s="488">
        <f t="shared" si="0"/>
        <v>6</v>
      </c>
      <c r="B8" s="1391"/>
      <c r="C8" s="519" t="s">
        <v>413</v>
      </c>
      <c r="D8" s="512" t="s">
        <v>414</v>
      </c>
      <c r="E8" s="513" t="s">
        <v>286</v>
      </c>
      <c r="F8" s="520" t="s">
        <v>131</v>
      </c>
      <c r="G8" s="505"/>
      <c r="H8" s="505"/>
      <c r="I8" s="516"/>
      <c r="J8" s="516"/>
      <c r="K8" s="507">
        <v>202.5</v>
      </c>
      <c r="L8" s="508">
        <v>5</v>
      </c>
      <c r="M8" s="522">
        <f>K8</f>
        <v>202.5</v>
      </c>
      <c r="N8" s="523">
        <f>N7+1</f>
        <v>6</v>
      </c>
      <c r="P8" s="477">
        <v>1</v>
      </c>
      <c r="R8" s="1069" t="s">
        <v>1341</v>
      </c>
      <c r="S8" s="1070">
        <v>12</v>
      </c>
      <c r="T8" s="1070">
        <v>1</v>
      </c>
      <c r="U8" s="1070">
        <f>S8-T8</f>
        <v>11</v>
      </c>
    </row>
    <row r="9" spans="1:21" ht="17.25" customHeight="1" x14ac:dyDescent="0.25">
      <c r="A9" s="488">
        <f t="shared" si="0"/>
        <v>7</v>
      </c>
      <c r="B9" s="1391"/>
      <c r="C9" s="525" t="s">
        <v>415</v>
      </c>
      <c r="D9" s="532" t="s">
        <v>416</v>
      </c>
      <c r="E9" s="526" t="s">
        <v>417</v>
      </c>
      <c r="F9" s="527" t="s">
        <v>131</v>
      </c>
      <c r="G9" s="528"/>
      <c r="H9" s="528"/>
      <c r="I9" s="528"/>
      <c r="J9" s="528"/>
      <c r="K9" s="529">
        <v>187.5</v>
      </c>
      <c r="L9" s="533">
        <v>7</v>
      </c>
      <c r="M9" s="522">
        <f>K9</f>
        <v>187.5</v>
      </c>
      <c r="N9" s="523">
        <f>N8+1</f>
        <v>7</v>
      </c>
      <c r="P9" s="477">
        <v>1</v>
      </c>
      <c r="R9" s="524" t="s">
        <v>964</v>
      </c>
      <c r="S9" s="531">
        <v>6</v>
      </c>
      <c r="T9" s="531">
        <v>1</v>
      </c>
      <c r="U9" s="531">
        <f t="shared" ref="U9:U26" si="1">S9-T9</f>
        <v>5</v>
      </c>
    </row>
    <row r="10" spans="1:21" ht="17.25" customHeight="1" x14ac:dyDescent="0.25">
      <c r="A10" s="488">
        <f t="shared" si="0"/>
        <v>8</v>
      </c>
      <c r="B10" s="1391"/>
      <c r="C10" s="525" t="s">
        <v>419</v>
      </c>
      <c r="D10" s="532" t="s">
        <v>420</v>
      </c>
      <c r="E10" s="526" t="s">
        <v>286</v>
      </c>
      <c r="F10" s="527" t="s">
        <v>131</v>
      </c>
      <c r="G10" s="528"/>
      <c r="H10" s="528"/>
      <c r="I10" s="534">
        <v>194.5</v>
      </c>
      <c r="J10" s="534">
        <v>115.25</v>
      </c>
      <c r="K10" s="529"/>
      <c r="L10" s="533"/>
      <c r="M10" s="535">
        <f>I10+J10+K10</f>
        <v>309.75</v>
      </c>
      <c r="N10" s="536" t="s">
        <v>421</v>
      </c>
      <c r="O10" s="537" t="s">
        <v>422</v>
      </c>
      <c r="P10" s="477">
        <v>2</v>
      </c>
      <c r="R10" s="524" t="s">
        <v>894</v>
      </c>
      <c r="S10" s="531">
        <v>4</v>
      </c>
      <c r="T10" s="531">
        <v>1</v>
      </c>
      <c r="U10" s="531">
        <f t="shared" si="1"/>
        <v>3</v>
      </c>
    </row>
    <row r="11" spans="1:21" ht="17.25" customHeight="1" x14ac:dyDescent="0.25">
      <c r="A11" s="488">
        <f t="shared" si="0"/>
        <v>9</v>
      </c>
      <c r="B11" s="1391"/>
      <c r="C11" s="538" t="s">
        <v>423</v>
      </c>
      <c r="D11" s="539" t="s">
        <v>424</v>
      </c>
      <c r="E11" s="540" t="s">
        <v>281</v>
      </c>
      <c r="F11" s="541" t="s">
        <v>131</v>
      </c>
      <c r="G11" s="528"/>
      <c r="H11" s="542">
        <v>240</v>
      </c>
      <c r="I11" s="534"/>
      <c r="J11" s="534"/>
      <c r="K11" s="543"/>
      <c r="L11" s="533"/>
      <c r="M11" s="535">
        <f>H11+K11</f>
        <v>240</v>
      </c>
      <c r="N11" s="536" t="s">
        <v>421</v>
      </c>
      <c r="O11" s="537" t="s">
        <v>422</v>
      </c>
      <c r="P11" s="477">
        <v>1</v>
      </c>
      <c r="R11" s="524" t="s">
        <v>436</v>
      </c>
      <c r="S11" s="531">
        <v>4</v>
      </c>
      <c r="T11" s="531">
        <v>2</v>
      </c>
      <c r="U11" s="531">
        <f>S11-T11</f>
        <v>2</v>
      </c>
    </row>
    <row r="12" spans="1:21" ht="17.25" customHeight="1" x14ac:dyDescent="0.25">
      <c r="A12" s="488">
        <f t="shared" si="0"/>
        <v>10</v>
      </c>
      <c r="B12" s="1391"/>
      <c r="C12" s="538" t="s">
        <v>425</v>
      </c>
      <c r="D12" s="539" t="s">
        <v>292</v>
      </c>
      <c r="E12" s="540" t="s">
        <v>286</v>
      </c>
      <c r="F12" s="541" t="s">
        <v>131</v>
      </c>
      <c r="G12" s="544">
        <v>238.5</v>
      </c>
      <c r="H12" s="515"/>
      <c r="I12" s="516"/>
      <c r="J12" s="516"/>
      <c r="K12" s="545"/>
      <c r="L12" s="508"/>
      <c r="M12" s="535">
        <f>G12+K12</f>
        <v>238.5</v>
      </c>
      <c r="N12" s="536" t="s">
        <v>421</v>
      </c>
      <c r="O12" s="537" t="s">
        <v>422</v>
      </c>
      <c r="P12" s="477">
        <v>1</v>
      </c>
      <c r="R12" s="524" t="s">
        <v>183</v>
      </c>
      <c r="S12" s="531">
        <v>3</v>
      </c>
      <c r="T12" s="531"/>
      <c r="U12" s="531">
        <f t="shared" si="1"/>
        <v>3</v>
      </c>
    </row>
    <row r="13" spans="1:21" ht="17.25" customHeight="1" x14ac:dyDescent="0.25">
      <c r="A13" s="488">
        <f t="shared" si="0"/>
        <v>11</v>
      </c>
      <c r="B13" s="1391"/>
      <c r="C13" s="546" t="s">
        <v>427</v>
      </c>
      <c r="D13" s="502" t="s">
        <v>428</v>
      </c>
      <c r="E13" s="503" t="s">
        <v>281</v>
      </c>
      <c r="F13" s="520" t="s">
        <v>131</v>
      </c>
      <c r="G13" s="505"/>
      <c r="H13" s="505"/>
      <c r="I13" s="505">
        <v>237.5</v>
      </c>
      <c r="J13" s="505"/>
      <c r="K13" s="507"/>
      <c r="L13" s="508"/>
      <c r="M13" s="535">
        <f>I13+K13</f>
        <v>237.5</v>
      </c>
      <c r="N13" s="536" t="s">
        <v>421</v>
      </c>
      <c r="O13" s="537" t="s">
        <v>422</v>
      </c>
      <c r="P13" s="477">
        <v>1</v>
      </c>
      <c r="R13" s="524" t="s">
        <v>1333</v>
      </c>
      <c r="S13" s="531">
        <v>3</v>
      </c>
      <c r="T13" s="531">
        <v>2</v>
      </c>
      <c r="U13" s="531">
        <f>S13-T13</f>
        <v>1</v>
      </c>
    </row>
    <row r="14" spans="1:21" ht="17.25" customHeight="1" x14ac:dyDescent="0.25">
      <c r="A14" s="488">
        <f t="shared" si="0"/>
        <v>12</v>
      </c>
      <c r="B14" s="1391"/>
      <c r="C14" s="547" t="s">
        <v>430</v>
      </c>
      <c r="D14" s="548" t="s">
        <v>431</v>
      </c>
      <c r="E14" s="549" t="s">
        <v>286</v>
      </c>
      <c r="F14" s="550" t="s">
        <v>44</v>
      </c>
      <c r="G14" s="528"/>
      <c r="H14" s="528"/>
      <c r="I14" s="528"/>
      <c r="J14" s="528">
        <v>215</v>
      </c>
      <c r="K14" s="529"/>
      <c r="L14" s="533"/>
      <c r="M14" s="535">
        <f>J14+K14</f>
        <v>215</v>
      </c>
      <c r="N14" s="536" t="s">
        <v>421</v>
      </c>
      <c r="O14" s="537" t="s">
        <v>422</v>
      </c>
      <c r="P14" s="477">
        <v>1</v>
      </c>
      <c r="R14" s="524" t="s">
        <v>429</v>
      </c>
      <c r="S14" s="531">
        <v>2</v>
      </c>
      <c r="T14" s="531"/>
      <c r="U14" s="531">
        <f t="shared" si="1"/>
        <v>2</v>
      </c>
    </row>
    <row r="15" spans="1:21" ht="17.25" customHeight="1" x14ac:dyDescent="0.25">
      <c r="A15" s="488">
        <f t="shared" si="0"/>
        <v>13</v>
      </c>
      <c r="B15" s="1391"/>
      <c r="C15" s="525" t="s">
        <v>432</v>
      </c>
      <c r="D15" s="532" t="s">
        <v>433</v>
      </c>
      <c r="E15" s="526" t="s">
        <v>281</v>
      </c>
      <c r="F15" s="541" t="s">
        <v>429</v>
      </c>
      <c r="G15" s="551"/>
      <c r="H15" s="515">
        <v>200</v>
      </c>
      <c r="I15" s="552"/>
      <c r="J15" s="552"/>
      <c r="K15" s="553"/>
      <c r="L15" s="554"/>
      <c r="M15" s="555">
        <f>H15+K15</f>
        <v>200</v>
      </c>
      <c r="N15" s="536" t="s">
        <v>421</v>
      </c>
      <c r="O15" s="537" t="s">
        <v>422</v>
      </c>
      <c r="P15" s="477">
        <v>1</v>
      </c>
      <c r="R15" s="560" t="s">
        <v>443</v>
      </c>
      <c r="S15" s="531">
        <v>2</v>
      </c>
      <c r="T15" s="531"/>
      <c r="U15" s="531">
        <f>S15-T15</f>
        <v>2</v>
      </c>
    </row>
    <row r="16" spans="1:21" ht="17.25" customHeight="1" x14ac:dyDescent="0.25">
      <c r="A16" s="488">
        <f t="shared" si="0"/>
        <v>14</v>
      </c>
      <c r="B16" s="1391"/>
      <c r="C16" s="538" t="s">
        <v>434</v>
      </c>
      <c r="D16" s="539" t="s">
        <v>435</v>
      </c>
      <c r="E16" s="540" t="s">
        <v>281</v>
      </c>
      <c r="F16" s="541" t="s">
        <v>87</v>
      </c>
      <c r="G16" s="544">
        <v>197.5</v>
      </c>
      <c r="H16" s="556"/>
      <c r="I16" s="557"/>
      <c r="J16" s="557"/>
      <c r="K16" s="543"/>
      <c r="L16" s="558"/>
      <c r="M16" s="535">
        <f>G16+K16</f>
        <v>197.5</v>
      </c>
      <c r="N16" s="536" t="s">
        <v>421</v>
      </c>
      <c r="O16" s="537" t="s">
        <v>422</v>
      </c>
      <c r="P16" s="477">
        <v>1</v>
      </c>
      <c r="R16" s="524" t="s">
        <v>1348</v>
      </c>
      <c r="S16" s="531">
        <v>2</v>
      </c>
      <c r="T16" s="531"/>
      <c r="U16" s="531">
        <f t="shared" si="1"/>
        <v>2</v>
      </c>
    </row>
    <row r="17" spans="1:22" ht="17.25" customHeight="1" x14ac:dyDescent="0.25">
      <c r="A17" s="488">
        <f t="shared" si="0"/>
        <v>15</v>
      </c>
      <c r="B17" s="1391"/>
      <c r="C17" s="525" t="s">
        <v>437</v>
      </c>
      <c r="D17" s="532" t="s">
        <v>438</v>
      </c>
      <c r="E17" s="526" t="s">
        <v>286</v>
      </c>
      <c r="F17" s="541" t="s">
        <v>183</v>
      </c>
      <c r="G17" s="528"/>
      <c r="H17" s="542">
        <v>189.05</v>
      </c>
      <c r="I17" s="559"/>
      <c r="J17" s="559"/>
      <c r="K17" s="543"/>
      <c r="L17" s="533"/>
      <c r="M17" s="535">
        <f>H17+K17</f>
        <v>189.05</v>
      </c>
      <c r="N17" s="536" t="s">
        <v>421</v>
      </c>
      <c r="O17" s="537" t="s">
        <v>422</v>
      </c>
      <c r="P17" s="477">
        <v>1</v>
      </c>
      <c r="R17" s="524" t="s">
        <v>1337</v>
      </c>
      <c r="S17" s="531">
        <v>1</v>
      </c>
      <c r="T17" s="531"/>
      <c r="U17" s="531">
        <f t="shared" si="1"/>
        <v>1</v>
      </c>
    </row>
    <row r="18" spans="1:22" ht="17.25" customHeight="1" x14ac:dyDescent="0.25">
      <c r="A18" s="488">
        <f t="shared" si="0"/>
        <v>16</v>
      </c>
      <c r="B18" s="1391"/>
      <c r="C18" s="538" t="s">
        <v>440</v>
      </c>
      <c r="D18" s="539" t="s">
        <v>441</v>
      </c>
      <c r="E18" s="540" t="s">
        <v>286</v>
      </c>
      <c r="F18" s="541" t="s">
        <v>26</v>
      </c>
      <c r="G18" s="544">
        <v>185.5</v>
      </c>
      <c r="H18" s="542"/>
      <c r="I18" s="534"/>
      <c r="J18" s="534"/>
      <c r="K18" s="543"/>
      <c r="L18" s="533"/>
      <c r="M18" s="535">
        <f>G18+K18</f>
        <v>185.5</v>
      </c>
      <c r="N18" s="536" t="s">
        <v>421</v>
      </c>
      <c r="O18" s="537" t="s">
        <v>422</v>
      </c>
      <c r="P18" s="477">
        <v>1</v>
      </c>
      <c r="R18" s="560" t="s">
        <v>445</v>
      </c>
      <c r="S18" s="531">
        <v>1</v>
      </c>
      <c r="T18" s="531"/>
      <c r="U18" s="531">
        <f t="shared" si="1"/>
        <v>1</v>
      </c>
    </row>
    <row r="19" spans="1:22" ht="17.25" customHeight="1" x14ac:dyDescent="0.25">
      <c r="A19" s="488">
        <f t="shared" si="0"/>
        <v>17</v>
      </c>
      <c r="B19" s="1391"/>
      <c r="C19" s="538" t="s">
        <v>67</v>
      </c>
      <c r="D19" s="539" t="s">
        <v>442</v>
      </c>
      <c r="E19" s="540" t="s">
        <v>281</v>
      </c>
      <c r="F19" s="541" t="s">
        <v>69</v>
      </c>
      <c r="G19" s="544">
        <v>180</v>
      </c>
      <c r="H19" s="542"/>
      <c r="I19" s="534"/>
      <c r="J19" s="534"/>
      <c r="K19" s="543"/>
      <c r="L19" s="533"/>
      <c r="M19" s="535">
        <f>G19+K19</f>
        <v>180</v>
      </c>
      <c r="N19" s="536" t="s">
        <v>421</v>
      </c>
      <c r="O19" s="537" t="s">
        <v>422</v>
      </c>
      <c r="P19" s="477">
        <v>1</v>
      </c>
      <c r="R19" s="524" t="s">
        <v>1371</v>
      </c>
      <c r="S19" s="531">
        <v>1</v>
      </c>
      <c r="T19" s="531">
        <v>1</v>
      </c>
      <c r="U19" s="531">
        <f>S19-T19</f>
        <v>0</v>
      </c>
    </row>
    <row r="20" spans="1:22" ht="17.25" customHeight="1" x14ac:dyDescent="0.25">
      <c r="A20" s="488">
        <f t="shared" si="0"/>
        <v>18</v>
      </c>
      <c r="B20" s="1391"/>
      <c r="C20" s="525" t="s">
        <v>103</v>
      </c>
      <c r="D20" s="532" t="s">
        <v>444</v>
      </c>
      <c r="E20" s="526" t="s">
        <v>286</v>
      </c>
      <c r="F20" s="541" t="s">
        <v>131</v>
      </c>
      <c r="G20" s="528"/>
      <c r="H20" s="556">
        <v>168.75</v>
      </c>
      <c r="I20" s="528"/>
      <c r="J20" s="528"/>
      <c r="K20" s="529"/>
      <c r="L20" s="533"/>
      <c r="M20" s="535">
        <f>H20+K20</f>
        <v>168.75</v>
      </c>
      <c r="N20" s="536" t="s">
        <v>421</v>
      </c>
      <c r="O20" s="537" t="s">
        <v>422</v>
      </c>
      <c r="P20" s="477">
        <v>1</v>
      </c>
      <c r="R20" s="560" t="s">
        <v>1355</v>
      </c>
      <c r="S20" s="531">
        <v>1</v>
      </c>
      <c r="T20" s="531"/>
      <c r="U20" s="531">
        <f t="shared" si="1"/>
        <v>1</v>
      </c>
    </row>
    <row r="21" spans="1:22" ht="17.25" customHeight="1" x14ac:dyDescent="0.25">
      <c r="A21" s="488">
        <f t="shared" si="0"/>
        <v>19</v>
      </c>
      <c r="B21" s="1391"/>
      <c r="C21" s="525" t="s">
        <v>446</v>
      </c>
      <c r="D21" s="532" t="s">
        <v>447</v>
      </c>
      <c r="E21" s="526" t="s">
        <v>281</v>
      </c>
      <c r="F21" s="541" t="s">
        <v>443</v>
      </c>
      <c r="G21" s="528"/>
      <c r="H21" s="556">
        <v>158.5</v>
      </c>
      <c r="I21" s="557"/>
      <c r="J21" s="557"/>
      <c r="K21" s="529"/>
      <c r="L21" s="533"/>
      <c r="M21" s="535">
        <f>H21+K21</f>
        <v>158.5</v>
      </c>
      <c r="N21" s="536" t="s">
        <v>421</v>
      </c>
      <c r="O21" s="537" t="s">
        <v>422</v>
      </c>
      <c r="P21" s="477">
        <v>1</v>
      </c>
      <c r="R21" s="560" t="s">
        <v>1352</v>
      </c>
      <c r="S21" s="524">
        <v>1</v>
      </c>
      <c r="T21" s="531"/>
      <c r="U21" s="531">
        <f t="shared" si="1"/>
        <v>1</v>
      </c>
    </row>
    <row r="22" spans="1:22" ht="17.25" customHeight="1" x14ac:dyDescent="0.25">
      <c r="A22" s="488">
        <f t="shared" si="0"/>
        <v>20</v>
      </c>
      <c r="B22" s="1391"/>
      <c r="C22" s="547" t="s">
        <v>449</v>
      </c>
      <c r="D22" s="548" t="s">
        <v>450</v>
      </c>
      <c r="E22" s="549" t="s">
        <v>286</v>
      </c>
      <c r="F22" s="550" t="s">
        <v>445</v>
      </c>
      <c r="G22" s="561"/>
      <c r="H22" s="561"/>
      <c r="I22" s="561"/>
      <c r="J22" s="561">
        <v>157.25</v>
      </c>
      <c r="K22" s="562"/>
      <c r="L22" s="563"/>
      <c r="M22" s="564">
        <f>J22+K22</f>
        <v>157.25</v>
      </c>
      <c r="N22" s="536" t="s">
        <v>421</v>
      </c>
      <c r="O22" s="537" t="s">
        <v>422</v>
      </c>
      <c r="P22" s="477">
        <v>1</v>
      </c>
      <c r="R22" s="560" t="s">
        <v>456</v>
      </c>
      <c r="S22" s="524">
        <v>1</v>
      </c>
      <c r="T22" s="531">
        <v>1</v>
      </c>
      <c r="U22" s="531">
        <f t="shared" si="1"/>
        <v>0</v>
      </c>
    </row>
    <row r="23" spans="1:22" ht="17.25" customHeight="1" x14ac:dyDescent="0.25">
      <c r="A23" s="488">
        <f t="shared" si="0"/>
        <v>21</v>
      </c>
      <c r="B23" s="1391"/>
      <c r="C23" s="525" t="s">
        <v>451</v>
      </c>
      <c r="D23" s="532" t="s">
        <v>452</v>
      </c>
      <c r="E23" s="526" t="s">
        <v>286</v>
      </c>
      <c r="F23" s="527" t="s">
        <v>448</v>
      </c>
      <c r="G23" s="528"/>
      <c r="H23" s="528"/>
      <c r="I23" s="534">
        <v>146</v>
      </c>
      <c r="J23" s="534"/>
      <c r="K23" s="529"/>
      <c r="L23" s="533"/>
      <c r="M23" s="535">
        <f>I23+K23</f>
        <v>146</v>
      </c>
      <c r="N23" s="536" t="s">
        <v>421</v>
      </c>
      <c r="O23" s="537" t="s">
        <v>422</v>
      </c>
      <c r="P23" s="477">
        <v>1</v>
      </c>
      <c r="R23" s="524" t="s">
        <v>1132</v>
      </c>
      <c r="S23" s="531">
        <v>1</v>
      </c>
      <c r="T23" s="531"/>
      <c r="U23" s="531">
        <f>S23-T23</f>
        <v>1</v>
      </c>
    </row>
    <row r="24" spans="1:22" ht="17.25" customHeight="1" x14ac:dyDescent="0.25">
      <c r="A24" s="488">
        <f t="shared" si="0"/>
        <v>22</v>
      </c>
      <c r="B24" s="1391"/>
      <c r="C24" s="538" t="s">
        <v>454</v>
      </c>
      <c r="D24" s="539" t="s">
        <v>455</v>
      </c>
      <c r="E24" s="540" t="s">
        <v>286</v>
      </c>
      <c r="F24" s="541" t="s">
        <v>131</v>
      </c>
      <c r="G24" s="544">
        <v>130.5</v>
      </c>
      <c r="H24" s="515"/>
      <c r="I24" s="516"/>
      <c r="J24" s="516"/>
      <c r="K24" s="545"/>
      <c r="L24" s="508"/>
      <c r="M24" s="535">
        <f>G24+K24</f>
        <v>130.5</v>
      </c>
      <c r="N24" s="536" t="s">
        <v>421</v>
      </c>
      <c r="O24" s="537" t="s">
        <v>422</v>
      </c>
      <c r="P24" s="477">
        <v>1</v>
      </c>
      <c r="R24" s="560" t="s">
        <v>459</v>
      </c>
      <c r="S24" s="524">
        <v>1</v>
      </c>
      <c r="T24" s="531"/>
      <c r="U24" s="531">
        <f t="shared" si="1"/>
        <v>1</v>
      </c>
    </row>
    <row r="25" spans="1:22" ht="17.25" customHeight="1" x14ac:dyDescent="0.25">
      <c r="A25" s="488">
        <f t="shared" si="0"/>
        <v>23</v>
      </c>
      <c r="B25" s="1391"/>
      <c r="C25" s="538" t="s">
        <v>457</v>
      </c>
      <c r="D25" s="539" t="s">
        <v>458</v>
      </c>
      <c r="E25" s="540" t="s">
        <v>281</v>
      </c>
      <c r="F25" s="527" t="s">
        <v>183</v>
      </c>
      <c r="G25" s="544">
        <v>129</v>
      </c>
      <c r="H25" s="528"/>
      <c r="I25" s="528"/>
      <c r="J25" s="528"/>
      <c r="K25" s="529"/>
      <c r="L25" s="533"/>
      <c r="M25" s="535">
        <f>G25+K25</f>
        <v>129</v>
      </c>
      <c r="N25" s="536" t="s">
        <v>421</v>
      </c>
      <c r="O25" s="537" t="s">
        <v>422</v>
      </c>
      <c r="P25" s="477">
        <v>1</v>
      </c>
      <c r="R25" s="560" t="s">
        <v>957</v>
      </c>
      <c r="S25" s="524">
        <v>1</v>
      </c>
      <c r="T25" s="531">
        <v>1</v>
      </c>
      <c r="U25" s="531">
        <f t="shared" si="1"/>
        <v>0</v>
      </c>
    </row>
    <row r="26" spans="1:22" ht="17.25" customHeight="1" x14ac:dyDescent="0.25">
      <c r="A26" s="488">
        <f t="shared" si="0"/>
        <v>24</v>
      </c>
      <c r="B26" s="1391"/>
      <c r="C26" s="525" t="s">
        <v>460</v>
      </c>
      <c r="D26" s="532" t="s">
        <v>461</v>
      </c>
      <c r="E26" s="526" t="s">
        <v>286</v>
      </c>
      <c r="F26" s="527" t="s">
        <v>131</v>
      </c>
      <c r="G26" s="528"/>
      <c r="H26" s="528">
        <v>112.5</v>
      </c>
      <c r="I26" s="557"/>
      <c r="J26" s="557"/>
      <c r="K26" s="529"/>
      <c r="L26" s="533"/>
      <c r="M26" s="535">
        <f>H26+K26</f>
        <v>112.5</v>
      </c>
      <c r="N26" s="536" t="s">
        <v>421</v>
      </c>
      <c r="O26" s="537" t="s">
        <v>422</v>
      </c>
      <c r="P26" s="477">
        <v>1</v>
      </c>
      <c r="R26" s="560" t="s">
        <v>1356</v>
      </c>
      <c r="S26" s="524">
        <v>1</v>
      </c>
      <c r="T26" s="531"/>
      <c r="U26" s="531">
        <f t="shared" si="1"/>
        <v>1</v>
      </c>
    </row>
    <row r="27" spans="1:22" ht="17.25" customHeight="1" x14ac:dyDescent="0.25">
      <c r="A27" s="488">
        <f t="shared" si="0"/>
        <v>25</v>
      </c>
      <c r="B27" s="1391"/>
      <c r="C27" s="525" t="s">
        <v>462</v>
      </c>
      <c r="D27" s="532" t="s">
        <v>463</v>
      </c>
      <c r="E27" s="526" t="s">
        <v>286</v>
      </c>
      <c r="F27" s="527" t="s">
        <v>44</v>
      </c>
      <c r="G27" s="528"/>
      <c r="H27" s="528"/>
      <c r="I27" s="528">
        <v>34.5</v>
      </c>
      <c r="J27" s="528"/>
      <c r="K27" s="529"/>
      <c r="L27" s="533"/>
      <c r="M27" s="535">
        <f>I27+K27</f>
        <v>34.5</v>
      </c>
      <c r="N27" s="536" t="s">
        <v>421</v>
      </c>
      <c r="O27" s="537" t="s">
        <v>422</v>
      </c>
      <c r="P27" s="477">
        <v>1</v>
      </c>
      <c r="R27" s="524"/>
      <c r="S27" s="1040">
        <f>SUM(S7:S26)</f>
        <v>63</v>
      </c>
      <c r="T27" s="1040">
        <f t="shared" ref="T27:U27" si="2">SUM(T7:T26)</f>
        <v>17</v>
      </c>
      <c r="U27" s="1040">
        <f t="shared" si="2"/>
        <v>46</v>
      </c>
      <c r="V27" s="1040"/>
    </row>
    <row r="28" spans="1:22" ht="17.25" customHeight="1" thickBot="1" x14ac:dyDescent="0.3">
      <c r="A28" s="488">
        <f t="shared" si="0"/>
        <v>26</v>
      </c>
      <c r="B28" s="1395"/>
      <c r="C28" s="565" t="s">
        <v>464</v>
      </c>
      <c r="D28" s="539" t="s">
        <v>465</v>
      </c>
      <c r="E28" s="540" t="s">
        <v>281</v>
      </c>
      <c r="F28" s="527" t="s">
        <v>183</v>
      </c>
      <c r="G28" s="528" t="s">
        <v>362</v>
      </c>
      <c r="H28" s="528"/>
      <c r="I28" s="534"/>
      <c r="J28" s="534"/>
      <c r="K28" s="543"/>
      <c r="L28" s="533"/>
      <c r="M28" s="566" t="s">
        <v>466</v>
      </c>
      <c r="N28" s="567" t="s">
        <v>467</v>
      </c>
      <c r="O28" s="537" t="s">
        <v>422</v>
      </c>
      <c r="P28" s="477">
        <v>1</v>
      </c>
      <c r="Q28" s="488">
        <f>SUM(P3:P28)</f>
        <v>34</v>
      </c>
    </row>
    <row r="29" spans="1:22" ht="17.25" customHeight="1" x14ac:dyDescent="0.25">
      <c r="A29" s="488">
        <f t="shared" si="0"/>
        <v>27</v>
      </c>
      <c r="B29" s="1365" t="s">
        <v>72</v>
      </c>
      <c r="C29" s="568" t="s">
        <v>468</v>
      </c>
      <c r="D29" s="569" t="s">
        <v>469</v>
      </c>
      <c r="E29" s="570" t="s">
        <v>281</v>
      </c>
      <c r="F29" s="492" t="s">
        <v>282</v>
      </c>
      <c r="G29" s="571">
        <v>219.75</v>
      </c>
      <c r="H29" s="571">
        <v>208.75</v>
      </c>
      <c r="I29" s="495">
        <v>202.5</v>
      </c>
      <c r="J29" s="495">
        <v>242.75</v>
      </c>
      <c r="K29" s="496">
        <v>163.25</v>
      </c>
      <c r="L29" s="572">
        <v>9</v>
      </c>
      <c r="M29" s="573">
        <f>G29+J29+K29</f>
        <v>625.75</v>
      </c>
      <c r="N29" s="574">
        <v>1</v>
      </c>
      <c r="P29" s="477">
        <v>5</v>
      </c>
    </row>
    <row r="30" spans="1:22" ht="17.25" customHeight="1" x14ac:dyDescent="0.25">
      <c r="A30" s="488">
        <f t="shared" si="0"/>
        <v>28</v>
      </c>
      <c r="B30" s="1366"/>
      <c r="C30" s="525" t="s">
        <v>470</v>
      </c>
      <c r="D30" s="532" t="s">
        <v>285</v>
      </c>
      <c r="E30" s="526" t="s">
        <v>286</v>
      </c>
      <c r="F30" s="527" t="s">
        <v>131</v>
      </c>
      <c r="G30" s="528">
        <v>182.75</v>
      </c>
      <c r="H30" s="528"/>
      <c r="I30" s="534">
        <v>208.5</v>
      </c>
      <c r="J30" s="534">
        <v>211.75</v>
      </c>
      <c r="K30" s="529">
        <v>194.25</v>
      </c>
      <c r="L30" s="533">
        <v>6</v>
      </c>
      <c r="M30" s="575">
        <f>I30+J30+K30</f>
        <v>614.5</v>
      </c>
      <c r="N30" s="576">
        <v>2</v>
      </c>
      <c r="P30" s="477">
        <v>4</v>
      </c>
    </row>
    <row r="31" spans="1:22" ht="17.25" customHeight="1" x14ac:dyDescent="0.25">
      <c r="A31" s="488">
        <f t="shared" si="0"/>
        <v>29</v>
      </c>
      <c r="B31" s="1366"/>
      <c r="C31" s="546" t="s">
        <v>50</v>
      </c>
      <c r="D31" s="502" t="s">
        <v>299</v>
      </c>
      <c r="E31" s="503" t="s">
        <v>281</v>
      </c>
      <c r="F31" s="504" t="s">
        <v>418</v>
      </c>
      <c r="G31" s="505">
        <v>200.75</v>
      </c>
      <c r="H31" s="515">
        <v>164.75</v>
      </c>
      <c r="I31" s="516">
        <v>182</v>
      </c>
      <c r="J31" s="516">
        <v>164.25</v>
      </c>
      <c r="K31" s="529">
        <v>199.75</v>
      </c>
      <c r="L31" s="508">
        <v>5</v>
      </c>
      <c r="M31" s="575">
        <f>G31+I31+K31</f>
        <v>582.5</v>
      </c>
      <c r="N31" s="576">
        <v>3</v>
      </c>
      <c r="P31" s="477">
        <v>5</v>
      </c>
    </row>
    <row r="32" spans="1:22" ht="17.25" customHeight="1" x14ac:dyDescent="0.25">
      <c r="A32" s="488">
        <f t="shared" si="0"/>
        <v>30</v>
      </c>
      <c r="B32" s="1366"/>
      <c r="C32" s="525" t="s">
        <v>471</v>
      </c>
      <c r="D32" s="532" t="s">
        <v>472</v>
      </c>
      <c r="E32" s="526" t="s">
        <v>286</v>
      </c>
      <c r="F32" s="527" t="s">
        <v>453</v>
      </c>
      <c r="G32" s="528"/>
      <c r="H32" s="528">
        <v>199</v>
      </c>
      <c r="I32" s="534"/>
      <c r="J32" s="534">
        <v>163</v>
      </c>
      <c r="K32" s="529">
        <v>190.25</v>
      </c>
      <c r="L32" s="533">
        <v>7</v>
      </c>
      <c r="M32" s="575">
        <f>H32+J32+K32</f>
        <v>552.25</v>
      </c>
      <c r="N32" s="577">
        <v>4</v>
      </c>
      <c r="P32" s="477">
        <v>3</v>
      </c>
    </row>
    <row r="33" spans="1:17" ht="17.25" customHeight="1" x14ac:dyDescent="0.25">
      <c r="A33" s="488">
        <f t="shared" si="0"/>
        <v>31</v>
      </c>
      <c r="B33" s="1366"/>
      <c r="C33" s="525" t="s">
        <v>473</v>
      </c>
      <c r="D33" s="532" t="s">
        <v>474</v>
      </c>
      <c r="E33" s="526" t="s">
        <v>281</v>
      </c>
      <c r="F33" s="527" t="s">
        <v>44</v>
      </c>
      <c r="G33" s="528"/>
      <c r="H33" s="528"/>
      <c r="I33" s="534"/>
      <c r="J33" s="534"/>
      <c r="K33" s="529">
        <v>251.25</v>
      </c>
      <c r="L33" s="530">
        <v>1</v>
      </c>
      <c r="M33" s="578">
        <f t="shared" ref="M33:M38" si="3">K33</f>
        <v>251.25</v>
      </c>
      <c r="N33" s="577">
        <f t="shared" ref="N33:N38" si="4">N32+1</f>
        <v>5</v>
      </c>
      <c r="P33" s="477">
        <v>1</v>
      </c>
    </row>
    <row r="34" spans="1:17" ht="17.25" customHeight="1" x14ac:dyDescent="0.25">
      <c r="A34" s="488">
        <f t="shared" si="0"/>
        <v>32</v>
      </c>
      <c r="B34" s="1366"/>
      <c r="C34" s="525" t="s">
        <v>475</v>
      </c>
      <c r="D34" s="532" t="s">
        <v>476</v>
      </c>
      <c r="E34" s="526" t="s">
        <v>286</v>
      </c>
      <c r="F34" s="527" t="s">
        <v>26</v>
      </c>
      <c r="G34" s="528"/>
      <c r="H34" s="528"/>
      <c r="I34" s="534"/>
      <c r="J34" s="534"/>
      <c r="K34" s="529">
        <v>238.75</v>
      </c>
      <c r="L34" s="530">
        <v>2</v>
      </c>
      <c r="M34" s="578">
        <f t="shared" si="3"/>
        <v>238.75</v>
      </c>
      <c r="N34" s="577">
        <f t="shared" si="4"/>
        <v>6</v>
      </c>
      <c r="P34" s="477">
        <v>1</v>
      </c>
    </row>
    <row r="35" spans="1:17" ht="17.25" customHeight="1" x14ac:dyDescent="0.25">
      <c r="A35" s="488">
        <f t="shared" si="0"/>
        <v>33</v>
      </c>
      <c r="B35" s="1366"/>
      <c r="C35" s="525" t="s">
        <v>477</v>
      </c>
      <c r="D35" s="532" t="s">
        <v>478</v>
      </c>
      <c r="E35" s="526" t="s">
        <v>286</v>
      </c>
      <c r="F35" s="527" t="s">
        <v>456</v>
      </c>
      <c r="G35" s="528"/>
      <c r="H35" s="528"/>
      <c r="I35" s="534"/>
      <c r="J35" s="534"/>
      <c r="K35" s="529">
        <v>231.5</v>
      </c>
      <c r="L35" s="530">
        <v>3</v>
      </c>
      <c r="M35" s="578">
        <f t="shared" si="3"/>
        <v>231.5</v>
      </c>
      <c r="N35" s="577">
        <f t="shared" si="4"/>
        <v>7</v>
      </c>
      <c r="P35" s="477">
        <v>1</v>
      </c>
    </row>
    <row r="36" spans="1:17" ht="17.25" customHeight="1" x14ac:dyDescent="0.25">
      <c r="A36" s="488">
        <f t="shared" si="0"/>
        <v>34</v>
      </c>
      <c r="B36" s="1366"/>
      <c r="C36" s="546" t="s">
        <v>479</v>
      </c>
      <c r="D36" s="502" t="s">
        <v>480</v>
      </c>
      <c r="E36" s="503" t="s">
        <v>281</v>
      </c>
      <c r="F36" s="520" t="s">
        <v>87</v>
      </c>
      <c r="G36" s="505"/>
      <c r="H36" s="505"/>
      <c r="I36" s="516"/>
      <c r="J36" s="516"/>
      <c r="K36" s="507">
        <v>224.75</v>
      </c>
      <c r="L36" s="508">
        <v>4</v>
      </c>
      <c r="M36" s="578">
        <f>K36</f>
        <v>224.75</v>
      </c>
      <c r="N36" s="577">
        <f t="shared" si="4"/>
        <v>8</v>
      </c>
      <c r="P36" s="477">
        <v>1</v>
      </c>
    </row>
    <row r="37" spans="1:17" ht="17.25" customHeight="1" x14ac:dyDescent="0.25">
      <c r="A37" s="488">
        <f t="shared" si="0"/>
        <v>35</v>
      </c>
      <c r="B37" s="1366"/>
      <c r="C37" s="547" t="s">
        <v>481</v>
      </c>
      <c r="D37" s="548" t="s">
        <v>482</v>
      </c>
      <c r="E37" s="549" t="s">
        <v>286</v>
      </c>
      <c r="F37" s="550" t="s">
        <v>436</v>
      </c>
      <c r="G37" s="561"/>
      <c r="H37" s="561"/>
      <c r="I37" s="579"/>
      <c r="J37" s="579"/>
      <c r="K37" s="529">
        <v>175.25</v>
      </c>
      <c r="L37" s="533">
        <v>8</v>
      </c>
      <c r="M37" s="578">
        <f t="shared" si="3"/>
        <v>175.25</v>
      </c>
      <c r="N37" s="577">
        <f t="shared" si="4"/>
        <v>9</v>
      </c>
      <c r="P37" s="477">
        <v>1</v>
      </c>
    </row>
    <row r="38" spans="1:17" ht="17.25" customHeight="1" x14ac:dyDescent="0.25">
      <c r="A38" s="488">
        <f t="shared" si="0"/>
        <v>36</v>
      </c>
      <c r="B38" s="1366"/>
      <c r="C38" s="547" t="s">
        <v>432</v>
      </c>
      <c r="D38" s="548" t="s">
        <v>433</v>
      </c>
      <c r="E38" s="549" t="s">
        <v>286</v>
      </c>
      <c r="F38" s="550" t="s">
        <v>429</v>
      </c>
      <c r="G38" s="561"/>
      <c r="H38" s="561"/>
      <c r="I38" s="580"/>
      <c r="J38" s="580"/>
      <c r="K38" s="562">
        <v>119.5</v>
      </c>
      <c r="L38" s="563">
        <v>10</v>
      </c>
      <c r="M38" s="581">
        <f t="shared" si="3"/>
        <v>119.5</v>
      </c>
      <c r="N38" s="577">
        <f t="shared" si="4"/>
        <v>10</v>
      </c>
      <c r="P38" s="477">
        <v>1</v>
      </c>
    </row>
    <row r="39" spans="1:17" ht="17.25" customHeight="1" x14ac:dyDescent="0.25">
      <c r="A39" s="488">
        <f t="shared" si="0"/>
        <v>37</v>
      </c>
      <c r="B39" s="1366"/>
      <c r="C39" s="525" t="s">
        <v>483</v>
      </c>
      <c r="D39" s="532" t="s">
        <v>289</v>
      </c>
      <c r="E39" s="526" t="s">
        <v>281</v>
      </c>
      <c r="F39" s="541" t="s">
        <v>44</v>
      </c>
      <c r="G39" s="528">
        <v>197</v>
      </c>
      <c r="H39" s="528"/>
      <c r="I39" s="559"/>
      <c r="J39" s="559"/>
      <c r="K39" s="529"/>
      <c r="L39" s="533"/>
      <c r="M39" s="535">
        <f>G39+K39</f>
        <v>197</v>
      </c>
      <c r="N39" s="582" t="s">
        <v>421</v>
      </c>
      <c r="O39" s="537" t="s">
        <v>422</v>
      </c>
      <c r="P39" s="477">
        <v>1</v>
      </c>
    </row>
    <row r="40" spans="1:17" ht="17.25" customHeight="1" x14ac:dyDescent="0.25">
      <c r="A40" s="488">
        <f t="shared" si="0"/>
        <v>38</v>
      </c>
      <c r="B40" s="1366"/>
      <c r="C40" s="525" t="s">
        <v>103</v>
      </c>
      <c r="D40" s="532" t="s">
        <v>484</v>
      </c>
      <c r="E40" s="526" t="s">
        <v>286</v>
      </c>
      <c r="F40" s="541" t="s">
        <v>459</v>
      </c>
      <c r="G40" s="528"/>
      <c r="H40" s="528">
        <v>181.75</v>
      </c>
      <c r="I40" s="534"/>
      <c r="J40" s="534"/>
      <c r="K40" s="529"/>
      <c r="L40" s="533"/>
      <c r="M40" s="535">
        <f>H40+K40</f>
        <v>181.75</v>
      </c>
      <c r="N40" s="582" t="s">
        <v>421</v>
      </c>
      <c r="O40" s="537" t="s">
        <v>422</v>
      </c>
      <c r="P40" s="477">
        <v>1</v>
      </c>
    </row>
    <row r="41" spans="1:17" ht="17.25" customHeight="1" x14ac:dyDescent="0.25">
      <c r="A41" s="488">
        <f t="shared" si="0"/>
        <v>39</v>
      </c>
      <c r="B41" s="1366"/>
      <c r="C41" s="525" t="s">
        <v>485</v>
      </c>
      <c r="D41" s="532" t="s">
        <v>486</v>
      </c>
      <c r="E41" s="526" t="s">
        <v>281</v>
      </c>
      <c r="F41" s="541" t="s">
        <v>443</v>
      </c>
      <c r="G41" s="528"/>
      <c r="H41" s="528">
        <v>172.5</v>
      </c>
      <c r="I41" s="534"/>
      <c r="J41" s="534"/>
      <c r="K41" s="529"/>
      <c r="L41" s="533"/>
      <c r="M41" s="535">
        <f>H41+K41</f>
        <v>172.5</v>
      </c>
      <c r="N41" s="582" t="s">
        <v>421</v>
      </c>
      <c r="O41" s="537" t="s">
        <v>422</v>
      </c>
      <c r="P41" s="477">
        <v>1</v>
      </c>
    </row>
    <row r="42" spans="1:17" ht="17.25" customHeight="1" x14ac:dyDescent="0.25">
      <c r="A42" s="488">
        <f t="shared" si="0"/>
        <v>40</v>
      </c>
      <c r="B42" s="1366"/>
      <c r="C42" s="583" t="s">
        <v>487</v>
      </c>
      <c r="D42" s="532" t="s">
        <v>488</v>
      </c>
      <c r="E42" s="526" t="s">
        <v>286</v>
      </c>
      <c r="F42" s="527" t="s">
        <v>489</v>
      </c>
      <c r="G42" s="528"/>
      <c r="H42" s="528"/>
      <c r="I42" s="534"/>
      <c r="J42" s="534">
        <v>135</v>
      </c>
      <c r="K42" s="529"/>
      <c r="L42" s="533"/>
      <c r="M42" s="535">
        <f>J42+K42</f>
        <v>135</v>
      </c>
      <c r="N42" s="582" t="s">
        <v>421</v>
      </c>
      <c r="O42" s="537" t="s">
        <v>422</v>
      </c>
      <c r="P42" s="477">
        <v>1</v>
      </c>
    </row>
    <row r="43" spans="1:17" ht="17.25" customHeight="1" x14ac:dyDescent="0.25">
      <c r="A43" s="488">
        <f t="shared" si="0"/>
        <v>41</v>
      </c>
      <c r="B43" s="1366"/>
      <c r="C43" s="546" t="s">
        <v>28</v>
      </c>
      <c r="D43" s="502" t="s">
        <v>490</v>
      </c>
      <c r="E43" s="503" t="s">
        <v>286</v>
      </c>
      <c r="F43" s="520" t="s">
        <v>26</v>
      </c>
      <c r="G43" s="505"/>
      <c r="H43" s="505"/>
      <c r="I43" s="516">
        <v>108.5</v>
      </c>
      <c r="J43" s="516"/>
      <c r="K43" s="507"/>
      <c r="L43" s="508"/>
      <c r="M43" s="555">
        <f>I43+K43</f>
        <v>108.5</v>
      </c>
      <c r="N43" s="584" t="s">
        <v>421</v>
      </c>
      <c r="O43" s="537" t="s">
        <v>422</v>
      </c>
      <c r="P43" s="477">
        <v>1</v>
      </c>
    </row>
    <row r="44" spans="1:17" ht="17.25" customHeight="1" x14ac:dyDescent="0.25">
      <c r="A44" s="488">
        <f t="shared" si="0"/>
        <v>42</v>
      </c>
      <c r="B44" s="1366"/>
      <c r="C44" s="583" t="s">
        <v>491</v>
      </c>
      <c r="D44" s="585" t="s">
        <v>492</v>
      </c>
      <c r="E44" s="586" t="s">
        <v>286</v>
      </c>
      <c r="F44" s="587" t="s">
        <v>436</v>
      </c>
      <c r="G44" s="551"/>
      <c r="H44" s="551"/>
      <c r="I44" s="588"/>
      <c r="J44" s="588">
        <v>93.25</v>
      </c>
      <c r="K44" s="589"/>
      <c r="L44" s="554"/>
      <c r="M44" s="590">
        <f>J44+K44</f>
        <v>93.25</v>
      </c>
      <c r="N44" s="591" t="s">
        <v>421</v>
      </c>
      <c r="O44" s="537" t="s">
        <v>422</v>
      </c>
      <c r="P44" s="477">
        <v>1</v>
      </c>
    </row>
    <row r="45" spans="1:17" ht="17.25" customHeight="1" thickBot="1" x14ac:dyDescent="0.3">
      <c r="A45" s="488">
        <f t="shared" si="0"/>
        <v>43</v>
      </c>
      <c r="B45" s="1396"/>
      <c r="C45" s="592" t="s">
        <v>37</v>
      </c>
      <c r="D45" s="548" t="s">
        <v>493</v>
      </c>
      <c r="E45" s="549" t="s">
        <v>281</v>
      </c>
      <c r="F45" s="550" t="s">
        <v>494</v>
      </c>
      <c r="G45" s="561"/>
      <c r="H45" s="561">
        <v>89.25</v>
      </c>
      <c r="I45" s="579"/>
      <c r="J45" s="579"/>
      <c r="K45" s="562"/>
      <c r="L45" s="563"/>
      <c r="M45" s="564">
        <f>H45+K45</f>
        <v>89.25</v>
      </c>
      <c r="N45" s="593" t="s">
        <v>421</v>
      </c>
      <c r="O45" s="537" t="s">
        <v>422</v>
      </c>
      <c r="P45" s="477">
        <v>1</v>
      </c>
      <c r="Q45" s="488">
        <f>SUM(P29:P45)</f>
        <v>30</v>
      </c>
    </row>
    <row r="46" spans="1:17" ht="17.25" customHeight="1" x14ac:dyDescent="0.25">
      <c r="A46" s="488">
        <f t="shared" si="0"/>
        <v>44</v>
      </c>
      <c r="B46" s="1368" t="s">
        <v>108</v>
      </c>
      <c r="C46" s="594" t="s">
        <v>31</v>
      </c>
      <c r="D46" s="569" t="s">
        <v>495</v>
      </c>
      <c r="E46" s="570" t="s">
        <v>281</v>
      </c>
      <c r="F46" s="595" t="s">
        <v>439</v>
      </c>
      <c r="G46" s="571"/>
      <c r="H46" s="571">
        <v>195.75</v>
      </c>
      <c r="I46" s="495">
        <v>200.5</v>
      </c>
      <c r="J46" s="495">
        <v>205.5</v>
      </c>
      <c r="K46" s="496">
        <v>213.25</v>
      </c>
      <c r="L46" s="596">
        <v>3</v>
      </c>
      <c r="M46" s="597">
        <f>I46+J46+K46</f>
        <v>619.25</v>
      </c>
      <c r="N46" s="598">
        <v>1</v>
      </c>
      <c r="P46" s="477">
        <v>5</v>
      </c>
    </row>
    <row r="47" spans="1:17" ht="17.25" customHeight="1" x14ac:dyDescent="0.25">
      <c r="A47" s="488">
        <f t="shared" si="0"/>
        <v>45</v>
      </c>
      <c r="B47" s="1368"/>
      <c r="C47" s="546" t="s">
        <v>40</v>
      </c>
      <c r="D47" s="502" t="s">
        <v>496</v>
      </c>
      <c r="E47" s="503" t="s">
        <v>281</v>
      </c>
      <c r="F47" s="520" t="s">
        <v>26</v>
      </c>
      <c r="G47" s="505"/>
      <c r="H47" s="505"/>
      <c r="I47" s="516"/>
      <c r="J47" s="516">
        <v>217.5</v>
      </c>
      <c r="K47" s="507">
        <v>190</v>
      </c>
      <c r="L47" s="599">
        <v>7</v>
      </c>
      <c r="M47" s="600">
        <f>J47+K47</f>
        <v>407.5</v>
      </c>
      <c r="N47" s="601">
        <v>2</v>
      </c>
      <c r="P47" s="477">
        <v>2</v>
      </c>
    </row>
    <row r="48" spans="1:17" ht="17.25" customHeight="1" x14ac:dyDescent="0.25">
      <c r="A48" s="488">
        <f t="shared" si="0"/>
        <v>46</v>
      </c>
      <c r="B48" s="1368"/>
      <c r="C48" s="583" t="s">
        <v>83</v>
      </c>
      <c r="D48" s="532" t="s">
        <v>497</v>
      </c>
      <c r="E48" s="526" t="s">
        <v>286</v>
      </c>
      <c r="F48" s="527" t="s">
        <v>439</v>
      </c>
      <c r="G48" s="528"/>
      <c r="H48" s="542" t="s">
        <v>498</v>
      </c>
      <c r="I48" s="534"/>
      <c r="J48" s="534">
        <v>140.5</v>
      </c>
      <c r="K48" s="529">
        <v>171.5</v>
      </c>
      <c r="L48" s="602">
        <v>10</v>
      </c>
      <c r="M48" s="603">
        <f>J48+K48</f>
        <v>312</v>
      </c>
      <c r="N48" s="604">
        <f>N47+1</f>
        <v>3</v>
      </c>
      <c r="P48" s="477">
        <v>2</v>
      </c>
    </row>
    <row r="49" spans="1:23" ht="17.25" customHeight="1" x14ac:dyDescent="0.25">
      <c r="A49" s="488">
        <f t="shared" si="0"/>
        <v>47</v>
      </c>
      <c r="B49" s="1368"/>
      <c r="C49" s="501" t="s">
        <v>70</v>
      </c>
      <c r="D49" s="502" t="s">
        <v>499</v>
      </c>
      <c r="E49" s="503" t="s">
        <v>286</v>
      </c>
      <c r="F49" s="520" t="s">
        <v>26</v>
      </c>
      <c r="G49" s="505"/>
      <c r="H49" s="515"/>
      <c r="I49" s="516"/>
      <c r="J49" s="516"/>
      <c r="K49" s="507">
        <v>269</v>
      </c>
      <c r="L49" s="605">
        <v>1</v>
      </c>
      <c r="M49" s="600">
        <f>K49</f>
        <v>269</v>
      </c>
      <c r="N49" s="606">
        <f t="shared" ref="N49:N55" si="5">N48+1</f>
        <v>4</v>
      </c>
      <c r="P49" s="477">
        <v>1</v>
      </c>
    </row>
    <row r="50" spans="1:23" ht="17.25" customHeight="1" x14ac:dyDescent="0.25">
      <c r="A50" s="488">
        <f t="shared" si="0"/>
        <v>48</v>
      </c>
      <c r="B50" s="1368"/>
      <c r="C50" s="546" t="s">
        <v>500</v>
      </c>
      <c r="D50" s="502" t="s">
        <v>501</v>
      </c>
      <c r="E50" s="503" t="s">
        <v>286</v>
      </c>
      <c r="F50" s="520" t="s">
        <v>26</v>
      </c>
      <c r="G50" s="505"/>
      <c r="H50" s="515"/>
      <c r="I50" s="516"/>
      <c r="J50" s="516"/>
      <c r="K50" s="507">
        <v>230.25</v>
      </c>
      <c r="L50" s="605">
        <v>2</v>
      </c>
      <c r="M50" s="600">
        <f t="shared" ref="M50:M55" si="6">K50</f>
        <v>230.25</v>
      </c>
      <c r="N50" s="606">
        <f t="shared" si="5"/>
        <v>5</v>
      </c>
      <c r="P50" s="477">
        <v>1</v>
      </c>
      <c r="T50" s="607"/>
    </row>
    <row r="51" spans="1:23" ht="17.25" customHeight="1" x14ac:dyDescent="0.25">
      <c r="A51" s="488">
        <f t="shared" si="0"/>
        <v>49</v>
      </c>
      <c r="B51" s="1368"/>
      <c r="C51" s="525" t="s">
        <v>502</v>
      </c>
      <c r="D51" s="532" t="s">
        <v>503</v>
      </c>
      <c r="E51" s="526" t="s">
        <v>286</v>
      </c>
      <c r="F51" s="527" t="s">
        <v>504</v>
      </c>
      <c r="G51" s="528"/>
      <c r="H51" s="542"/>
      <c r="I51" s="534"/>
      <c r="J51" s="534"/>
      <c r="K51" s="529">
        <v>210.5</v>
      </c>
      <c r="L51" s="602">
        <v>4</v>
      </c>
      <c r="M51" s="600">
        <f t="shared" si="6"/>
        <v>210.5</v>
      </c>
      <c r="N51" s="606">
        <f t="shared" si="5"/>
        <v>6</v>
      </c>
      <c r="P51" s="477">
        <v>1</v>
      </c>
    </row>
    <row r="52" spans="1:23" ht="17.25" customHeight="1" x14ac:dyDescent="0.25">
      <c r="A52" s="488">
        <f t="shared" si="0"/>
        <v>50</v>
      </c>
      <c r="B52" s="1368"/>
      <c r="C52" s="525" t="s">
        <v>505</v>
      </c>
      <c r="D52" s="532" t="s">
        <v>506</v>
      </c>
      <c r="E52" s="526" t="s">
        <v>286</v>
      </c>
      <c r="F52" s="527" t="s">
        <v>494</v>
      </c>
      <c r="G52" s="528"/>
      <c r="H52" s="542"/>
      <c r="I52" s="534"/>
      <c r="J52" s="534"/>
      <c r="K52" s="529">
        <v>196.25</v>
      </c>
      <c r="L52" s="602">
        <v>5</v>
      </c>
      <c r="M52" s="600">
        <f t="shared" si="6"/>
        <v>196.25</v>
      </c>
      <c r="N52" s="606">
        <f t="shared" si="5"/>
        <v>7</v>
      </c>
      <c r="P52" s="477">
        <v>1</v>
      </c>
    </row>
    <row r="53" spans="1:23" ht="17.25" customHeight="1" x14ac:dyDescent="0.25">
      <c r="A53" s="488">
        <f t="shared" si="0"/>
        <v>51</v>
      </c>
      <c r="B53" s="1368"/>
      <c r="C53" s="546" t="s">
        <v>507</v>
      </c>
      <c r="D53" s="502" t="s">
        <v>508</v>
      </c>
      <c r="E53" s="503" t="s">
        <v>286</v>
      </c>
      <c r="F53" s="520" t="s">
        <v>26</v>
      </c>
      <c r="G53" s="505"/>
      <c r="H53" s="515"/>
      <c r="I53" s="516"/>
      <c r="J53" s="516"/>
      <c r="K53" s="507">
        <v>190.75</v>
      </c>
      <c r="L53" s="599">
        <v>6</v>
      </c>
      <c r="M53" s="600">
        <f t="shared" si="6"/>
        <v>190.75</v>
      </c>
      <c r="N53" s="606">
        <f t="shared" si="5"/>
        <v>8</v>
      </c>
      <c r="P53" s="477">
        <v>1</v>
      </c>
    </row>
    <row r="54" spans="1:23" ht="17.25" customHeight="1" x14ac:dyDescent="0.25">
      <c r="A54" s="488">
        <f t="shared" si="0"/>
        <v>52</v>
      </c>
      <c r="B54" s="1368"/>
      <c r="C54" s="525" t="s">
        <v>509</v>
      </c>
      <c r="D54" s="532" t="s">
        <v>510</v>
      </c>
      <c r="E54" s="526" t="s">
        <v>281</v>
      </c>
      <c r="F54" s="527" t="s">
        <v>69</v>
      </c>
      <c r="G54" s="528"/>
      <c r="H54" s="542"/>
      <c r="I54" s="534"/>
      <c r="J54" s="534"/>
      <c r="K54" s="529">
        <v>187.25</v>
      </c>
      <c r="L54" s="602">
        <v>8</v>
      </c>
      <c r="M54" s="600">
        <f>K54</f>
        <v>187.25</v>
      </c>
      <c r="N54" s="606">
        <f t="shared" si="5"/>
        <v>9</v>
      </c>
      <c r="P54" s="477">
        <v>1</v>
      </c>
      <c r="S54" s="1192" t="s">
        <v>22</v>
      </c>
      <c r="T54" s="1192" t="s">
        <v>72</v>
      </c>
      <c r="U54" s="1192" t="s">
        <v>108</v>
      </c>
      <c r="V54" s="1192" t="s">
        <v>116</v>
      </c>
    </row>
    <row r="55" spans="1:23" ht="17.25" customHeight="1" x14ac:dyDescent="0.25">
      <c r="A55" s="488">
        <f t="shared" si="0"/>
        <v>53</v>
      </c>
      <c r="B55" s="1368"/>
      <c r="C55" s="525" t="s">
        <v>479</v>
      </c>
      <c r="D55" s="532" t="s">
        <v>511</v>
      </c>
      <c r="E55" s="526" t="s">
        <v>286</v>
      </c>
      <c r="F55" s="527" t="s">
        <v>87</v>
      </c>
      <c r="G55" s="528"/>
      <c r="H55" s="542"/>
      <c r="I55" s="534"/>
      <c r="J55" s="534"/>
      <c r="K55" s="529">
        <v>176.25</v>
      </c>
      <c r="L55" s="602">
        <v>9</v>
      </c>
      <c r="M55" s="600">
        <f t="shared" si="6"/>
        <v>176.25</v>
      </c>
      <c r="N55" s="606">
        <f t="shared" si="5"/>
        <v>10</v>
      </c>
      <c r="P55" s="477">
        <v>1</v>
      </c>
      <c r="S55" s="1192">
        <v>34</v>
      </c>
      <c r="T55" s="1192">
        <v>30</v>
      </c>
      <c r="U55" s="1192">
        <v>20</v>
      </c>
      <c r="V55" s="1192">
        <v>13</v>
      </c>
      <c r="W55" s="488">
        <f>SUM(S55:V55)</f>
        <v>97</v>
      </c>
    </row>
    <row r="56" spans="1:23" ht="17.25" customHeight="1" x14ac:dyDescent="0.25">
      <c r="A56" s="488">
        <f t="shared" si="0"/>
        <v>54</v>
      </c>
      <c r="B56" s="1368"/>
      <c r="C56" s="525" t="s">
        <v>512</v>
      </c>
      <c r="D56" s="532" t="s">
        <v>513</v>
      </c>
      <c r="E56" s="526" t="s">
        <v>281</v>
      </c>
      <c r="F56" s="527" t="s">
        <v>26</v>
      </c>
      <c r="G56" s="528"/>
      <c r="H56" s="528">
        <v>194.75</v>
      </c>
      <c r="I56" s="534"/>
      <c r="J56" s="534"/>
      <c r="K56" s="529"/>
      <c r="L56" s="602"/>
      <c r="M56" s="608">
        <f>H56+K56</f>
        <v>194.75</v>
      </c>
      <c r="N56" s="609" t="s">
        <v>421</v>
      </c>
      <c r="O56" s="537" t="s">
        <v>422</v>
      </c>
      <c r="P56" s="477">
        <v>1</v>
      </c>
    </row>
    <row r="57" spans="1:23" ht="17.25" customHeight="1" x14ac:dyDescent="0.25">
      <c r="A57" s="488">
        <f t="shared" si="0"/>
        <v>55</v>
      </c>
      <c r="B57" s="1368"/>
      <c r="C57" s="546" t="s">
        <v>37</v>
      </c>
      <c r="D57" s="502" t="s">
        <v>514</v>
      </c>
      <c r="E57" s="503" t="s">
        <v>281</v>
      </c>
      <c r="F57" s="520" t="s">
        <v>494</v>
      </c>
      <c r="G57" s="505">
        <v>188</v>
      </c>
      <c r="H57" s="505"/>
      <c r="I57" s="516"/>
      <c r="J57" s="516"/>
      <c r="K57" s="507"/>
      <c r="L57" s="599"/>
      <c r="M57" s="608">
        <f>G57+K57</f>
        <v>188</v>
      </c>
      <c r="N57" s="610" t="s">
        <v>421</v>
      </c>
      <c r="O57" s="537" t="s">
        <v>422</v>
      </c>
      <c r="P57" s="477">
        <v>1</v>
      </c>
    </row>
    <row r="58" spans="1:23" ht="17.25" customHeight="1" x14ac:dyDescent="0.25">
      <c r="A58" s="488">
        <f t="shared" si="0"/>
        <v>56</v>
      </c>
      <c r="B58" s="1368"/>
      <c r="C58" s="525" t="s">
        <v>73</v>
      </c>
      <c r="D58" s="532" t="s">
        <v>515</v>
      </c>
      <c r="E58" s="526" t="s">
        <v>286</v>
      </c>
      <c r="F58" s="527" t="s">
        <v>516</v>
      </c>
      <c r="G58" s="528"/>
      <c r="H58" s="542">
        <v>179.25</v>
      </c>
      <c r="I58" s="534"/>
      <c r="J58" s="534"/>
      <c r="K58" s="529"/>
      <c r="L58" s="602"/>
      <c r="M58" s="608">
        <f>H58+K58</f>
        <v>179.25</v>
      </c>
      <c r="N58" s="582" t="s">
        <v>421</v>
      </c>
      <c r="O58" s="537" t="s">
        <v>422</v>
      </c>
      <c r="P58" s="477">
        <v>1</v>
      </c>
    </row>
    <row r="59" spans="1:23" ht="17.25" customHeight="1" thickBot="1" x14ac:dyDescent="0.3">
      <c r="A59" s="488">
        <f t="shared" si="0"/>
        <v>57</v>
      </c>
      <c r="B59" s="1392"/>
      <c r="C59" s="546" t="s">
        <v>37</v>
      </c>
      <c r="D59" s="502" t="s">
        <v>514</v>
      </c>
      <c r="E59" s="503" t="s">
        <v>281</v>
      </c>
      <c r="F59" s="520" t="s">
        <v>494</v>
      </c>
      <c r="G59" s="505"/>
      <c r="H59" s="515">
        <v>129</v>
      </c>
      <c r="I59" s="516"/>
      <c r="J59" s="516"/>
      <c r="K59" s="507"/>
      <c r="L59" s="599"/>
      <c r="M59" s="611">
        <f>H59+K59</f>
        <v>129</v>
      </c>
      <c r="N59" s="584" t="s">
        <v>421</v>
      </c>
      <c r="O59" s="537" t="s">
        <v>422</v>
      </c>
      <c r="P59" s="477">
        <v>1</v>
      </c>
      <c r="Q59" s="488">
        <f>SUM(P46:P59)</f>
        <v>20</v>
      </c>
    </row>
    <row r="60" spans="1:23" ht="17.25" customHeight="1" x14ac:dyDescent="0.25">
      <c r="A60" s="488">
        <f t="shared" si="0"/>
        <v>58</v>
      </c>
      <c r="B60" s="1369" t="s">
        <v>116</v>
      </c>
      <c r="C60" s="568" t="s">
        <v>106</v>
      </c>
      <c r="D60" s="569" t="s">
        <v>517</v>
      </c>
      <c r="E60" s="570" t="s">
        <v>281</v>
      </c>
      <c r="F60" s="595" t="s">
        <v>44</v>
      </c>
      <c r="G60" s="495">
        <v>230.5</v>
      </c>
      <c r="H60" s="612">
        <v>213.75</v>
      </c>
      <c r="I60" s="495">
        <v>271.5</v>
      </c>
      <c r="J60" s="495">
        <v>174.75</v>
      </c>
      <c r="K60" s="496">
        <v>211.75</v>
      </c>
      <c r="L60" s="613">
        <v>4</v>
      </c>
      <c r="M60" s="614">
        <f>G60+I60+K60</f>
        <v>713.75</v>
      </c>
      <c r="N60" s="615">
        <v>1</v>
      </c>
      <c r="P60" s="477">
        <v>5</v>
      </c>
    </row>
    <row r="61" spans="1:23" ht="17.25" customHeight="1" x14ac:dyDescent="0.25">
      <c r="A61" s="488">
        <f t="shared" si="0"/>
        <v>59</v>
      </c>
      <c r="B61" s="1370"/>
      <c r="C61" s="547" t="s">
        <v>31</v>
      </c>
      <c r="D61" s="548" t="s">
        <v>518</v>
      </c>
      <c r="E61" s="549" t="s">
        <v>281</v>
      </c>
      <c r="F61" s="550" t="s">
        <v>418</v>
      </c>
      <c r="G61" s="616"/>
      <c r="H61" s="617">
        <v>225.25</v>
      </c>
      <c r="I61" s="616">
        <v>217</v>
      </c>
      <c r="J61" s="616"/>
      <c r="K61" s="562">
        <v>180.25</v>
      </c>
      <c r="L61" s="618">
        <v>6</v>
      </c>
      <c r="M61" s="619">
        <f>H61+I61+K61</f>
        <v>622.5</v>
      </c>
      <c r="N61" s="620">
        <v>2</v>
      </c>
      <c r="P61" s="477">
        <v>3</v>
      </c>
    </row>
    <row r="62" spans="1:23" ht="17.25" customHeight="1" x14ac:dyDescent="0.25">
      <c r="A62" s="488">
        <f t="shared" si="0"/>
        <v>60</v>
      </c>
      <c r="B62" s="1370"/>
      <c r="C62" s="583" t="s">
        <v>242</v>
      </c>
      <c r="D62" s="532" t="s">
        <v>519</v>
      </c>
      <c r="E62" s="526" t="s">
        <v>281</v>
      </c>
      <c r="F62" s="527" t="s">
        <v>26</v>
      </c>
      <c r="G62" s="534"/>
      <c r="H62" s="621"/>
      <c r="I62" s="534"/>
      <c r="J62" s="534">
        <v>276.5</v>
      </c>
      <c r="K62" s="529">
        <v>270</v>
      </c>
      <c r="L62" s="622">
        <v>1</v>
      </c>
      <c r="M62" s="623">
        <f>J62+K62</f>
        <v>546.5</v>
      </c>
      <c r="N62" s="624">
        <v>3</v>
      </c>
      <c r="P62" s="477">
        <v>2</v>
      </c>
    </row>
    <row r="63" spans="1:23" ht="15.75" customHeight="1" x14ac:dyDescent="0.25">
      <c r="A63" s="488">
        <f t="shared" si="0"/>
        <v>61</v>
      </c>
      <c r="B63" s="1370"/>
      <c r="C63" s="546" t="s">
        <v>500</v>
      </c>
      <c r="D63" s="625" t="s">
        <v>520</v>
      </c>
      <c r="E63" s="626" t="s">
        <v>286</v>
      </c>
      <c r="F63" s="627" t="s">
        <v>426</v>
      </c>
      <c r="G63" s="628"/>
      <c r="H63" s="629"/>
      <c r="I63" s="629"/>
      <c r="J63" s="630"/>
      <c r="K63" s="631">
        <v>229</v>
      </c>
      <c r="L63" s="622">
        <v>2</v>
      </c>
      <c r="M63" s="632">
        <f>K63</f>
        <v>229</v>
      </c>
      <c r="N63" s="633">
        <v>4</v>
      </c>
      <c r="P63" s="477">
        <v>1</v>
      </c>
    </row>
    <row r="64" spans="1:23" ht="15.75" customHeight="1" x14ac:dyDescent="0.25">
      <c r="A64" s="488">
        <f t="shared" si="0"/>
        <v>62</v>
      </c>
      <c r="B64" s="1370"/>
      <c r="C64" s="634" t="s">
        <v>521</v>
      </c>
      <c r="D64" s="635" t="s">
        <v>522</v>
      </c>
      <c r="E64" s="626" t="s">
        <v>286</v>
      </c>
      <c r="F64" s="627" t="s">
        <v>26</v>
      </c>
      <c r="G64" s="636"/>
      <c r="H64" s="637"/>
      <c r="I64" s="638"/>
      <c r="J64" s="639"/>
      <c r="K64" s="640">
        <v>227.25</v>
      </c>
      <c r="L64" s="641">
        <v>3</v>
      </c>
      <c r="M64" s="632">
        <f>K64</f>
        <v>227.25</v>
      </c>
      <c r="N64" s="633">
        <v>5</v>
      </c>
      <c r="P64" s="477">
        <v>1</v>
      </c>
    </row>
    <row r="65" spans="1:17" ht="15.75" customHeight="1" thickBot="1" x14ac:dyDescent="0.25">
      <c r="A65" s="488">
        <f t="shared" si="0"/>
        <v>63</v>
      </c>
      <c r="B65" s="1371"/>
      <c r="C65" s="642" t="s">
        <v>523</v>
      </c>
      <c r="D65" s="643" t="s">
        <v>524</v>
      </c>
      <c r="E65" s="644" t="s">
        <v>281</v>
      </c>
      <c r="F65" s="645" t="s">
        <v>26</v>
      </c>
      <c r="G65" s="646"/>
      <c r="H65" s="647"/>
      <c r="I65" s="647"/>
      <c r="J65" s="648"/>
      <c r="K65" s="649">
        <v>186.75</v>
      </c>
      <c r="L65" s="650">
        <v>5</v>
      </c>
      <c r="M65" s="651">
        <f>K65</f>
        <v>186.75</v>
      </c>
      <c r="N65" s="652">
        <v>6</v>
      </c>
      <c r="P65" s="477">
        <v>1</v>
      </c>
      <c r="Q65" s="488">
        <f>SUM(P60:P65)</f>
        <v>13</v>
      </c>
    </row>
    <row r="66" spans="1:17" ht="4.5" customHeight="1" x14ac:dyDescent="0.2"/>
    <row r="67" spans="1:17" ht="14.25" customHeight="1" x14ac:dyDescent="0.2">
      <c r="B67" s="1397" t="s">
        <v>525</v>
      </c>
      <c r="C67" s="1397"/>
      <c r="P67" s="477">
        <f>SUM(P3:P66)</f>
        <v>97</v>
      </c>
      <c r="Q67" s="488">
        <f>SUM(Q3:Q65)</f>
        <v>97</v>
      </c>
    </row>
    <row r="68" spans="1:17" x14ac:dyDescent="0.2">
      <c r="B68" s="488" t="s">
        <v>526</v>
      </c>
      <c r="J68" s="488" t="s">
        <v>527</v>
      </c>
    </row>
    <row r="69" spans="1:17" x14ac:dyDescent="0.2">
      <c r="B69" s="1400"/>
      <c r="C69" s="1400"/>
      <c r="G69" s="654"/>
      <c r="J69" s="488" t="s">
        <v>528</v>
      </c>
    </row>
    <row r="70" spans="1:17" x14ac:dyDescent="0.2">
      <c r="B70" s="1400"/>
      <c r="C70" s="1400"/>
      <c r="G70" s="654"/>
      <c r="J70" s="488" t="s">
        <v>529</v>
      </c>
    </row>
    <row r="71" spans="1:17" x14ac:dyDescent="0.2">
      <c r="B71" s="1401" t="s">
        <v>530</v>
      </c>
      <c r="C71" s="1401"/>
      <c r="D71" s="1402"/>
      <c r="E71" s="1402"/>
      <c r="F71" s="1402"/>
      <c r="G71" s="1402"/>
      <c r="H71" s="1402"/>
    </row>
    <row r="72" spans="1:17" x14ac:dyDescent="0.2">
      <c r="B72" s="1402"/>
      <c r="C72" s="1402"/>
      <c r="D72" s="1402"/>
      <c r="E72" s="1402"/>
      <c r="F72" s="1402"/>
      <c r="G72" s="1402"/>
      <c r="H72" s="1402"/>
    </row>
    <row r="73" spans="1:17" x14ac:dyDescent="0.2">
      <c r="B73" s="488" t="s">
        <v>531</v>
      </c>
    </row>
    <row r="74" spans="1:17" x14ac:dyDescent="0.2">
      <c r="B74" s="1400"/>
      <c r="C74" s="1400"/>
    </row>
    <row r="76" spans="1:17" x14ac:dyDescent="0.2">
      <c r="C76" s="1341" t="s">
        <v>1196</v>
      </c>
      <c r="D76" s="1341" t="s">
        <v>1366</v>
      </c>
      <c r="E76" s="1027" t="s">
        <v>1199</v>
      </c>
      <c r="F76" s="1200">
        <v>62</v>
      </c>
      <c r="G76" s="149"/>
    </row>
    <row r="77" spans="1:17" x14ac:dyDescent="0.2">
      <c r="C77" s="1342"/>
      <c r="D77" s="1343"/>
      <c r="E77" s="1027" t="s">
        <v>1206</v>
      </c>
      <c r="F77" s="1200">
        <v>17</v>
      </c>
      <c r="G77" s="149"/>
    </row>
    <row r="78" spans="1:17" x14ac:dyDescent="0.2">
      <c r="C78" s="1342"/>
      <c r="D78" s="1341" t="s">
        <v>1367</v>
      </c>
      <c r="E78" s="1027" t="s">
        <v>1199</v>
      </c>
      <c r="F78" s="1200">
        <v>15</v>
      </c>
      <c r="G78" s="149"/>
    </row>
    <row r="79" spans="1:17" x14ac:dyDescent="0.2">
      <c r="C79" s="1343"/>
      <c r="D79" s="1343"/>
      <c r="E79" s="1027" t="s">
        <v>1206</v>
      </c>
      <c r="F79" s="1200">
        <v>3</v>
      </c>
      <c r="G79" s="1201">
        <f>SUM(F76:F79)</f>
        <v>97</v>
      </c>
    </row>
  </sheetData>
  <mergeCells count="14">
    <mergeCell ref="C76:C79"/>
    <mergeCell ref="D76:D77"/>
    <mergeCell ref="D78:D79"/>
    <mergeCell ref="B60:B65"/>
    <mergeCell ref="D2:E2"/>
    <mergeCell ref="B69:C69"/>
    <mergeCell ref="B70:C70"/>
    <mergeCell ref="B71:H72"/>
    <mergeCell ref="B74:C74"/>
    <mergeCell ref="K2:L2"/>
    <mergeCell ref="B3:B28"/>
    <mergeCell ref="B29:B45"/>
    <mergeCell ref="B46:B59"/>
    <mergeCell ref="B67:C67"/>
  </mergeCells>
  <pageMargins left="0.23622047244094491" right="0.23622047244094491" top="0.74803149606299213" bottom="0.74803149606299213" header="0.31496062992125984" footer="0.31496062992125984"/>
  <pageSetup paperSize="9" scale="55" fitToWidth="5" fitToHeight="0" orientation="landscape" r:id="rId1"/>
  <headerFooter alignWithMargins="0"/>
  <rowBreaks count="1" manualBreakCount="1">
    <brk id="45" max="1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73"/>
  <sheetViews>
    <sheetView showGridLines="0" zoomScale="80" zoomScaleNormal="80" zoomScaleSheetLayoutView="90" workbookViewId="0">
      <selection activeCell="F4" sqref="F4"/>
    </sheetView>
  </sheetViews>
  <sheetFormatPr defaultRowHeight="12.75" x14ac:dyDescent="0.2"/>
  <cols>
    <col min="1" max="1" width="6.5703125" style="362" customWidth="1"/>
    <col min="2" max="2" width="26.5703125" customWidth="1"/>
    <col min="3" max="3" width="16.5703125" customWidth="1"/>
    <col min="4" max="4" width="4.5703125" customWidth="1"/>
    <col min="5" max="5" width="11.140625" customWidth="1"/>
    <col min="6" max="12" width="11.85546875" customWidth="1"/>
    <col min="13" max="13" width="4.140625" customWidth="1"/>
    <col min="14" max="14" width="9.140625" style="1172"/>
    <col min="15" max="15" width="4.85546875" customWidth="1"/>
  </cols>
  <sheetData>
    <row r="2" spans="1:20" s="361" customFormat="1" ht="18" x14ac:dyDescent="0.25">
      <c r="A2" s="359"/>
      <c r="B2" s="360" t="s">
        <v>274</v>
      </c>
      <c r="N2" s="1189"/>
    </row>
    <row r="3" spans="1:20" ht="16.5" thickBot="1" x14ac:dyDescent="0.3">
      <c r="B3" s="358"/>
    </row>
    <row r="4" spans="1:20" s="9" customFormat="1" ht="69.75" customHeight="1" thickBot="1" x14ac:dyDescent="0.25">
      <c r="A4" s="363" t="s">
        <v>4</v>
      </c>
      <c r="B4" s="364" t="s">
        <v>1</v>
      </c>
      <c r="C4" s="1413" t="s">
        <v>2</v>
      </c>
      <c r="D4" s="1414"/>
      <c r="E4" s="365" t="s">
        <v>3</v>
      </c>
      <c r="F4" s="366" t="s">
        <v>275</v>
      </c>
      <c r="G4" s="367" t="s">
        <v>276</v>
      </c>
      <c r="H4" s="367" t="s">
        <v>277</v>
      </c>
      <c r="I4" s="1403" t="s">
        <v>278</v>
      </c>
      <c r="J4" s="1404"/>
      <c r="K4" s="368" t="s">
        <v>360</v>
      </c>
      <c r="L4" s="369" t="s">
        <v>361</v>
      </c>
      <c r="N4" s="1190"/>
    </row>
    <row r="5" spans="1:20" ht="16.5" customHeight="1" x14ac:dyDescent="0.25">
      <c r="A5" s="1405" t="s">
        <v>22</v>
      </c>
      <c r="B5" s="17" t="s">
        <v>279</v>
      </c>
      <c r="C5" s="370" t="s">
        <v>280</v>
      </c>
      <c r="D5" s="371" t="s">
        <v>281</v>
      </c>
      <c r="E5" s="372" t="s">
        <v>282</v>
      </c>
      <c r="F5" s="373" t="s">
        <v>49</v>
      </c>
      <c r="G5" s="1">
        <v>225</v>
      </c>
      <c r="H5" s="374">
        <v>242.5</v>
      </c>
      <c r="I5" s="375">
        <v>255</v>
      </c>
      <c r="J5" s="416" t="s">
        <v>283</v>
      </c>
      <c r="K5" s="1">
        <f>G5+H5+I5</f>
        <v>722.5</v>
      </c>
      <c r="L5" s="161">
        <v>1</v>
      </c>
      <c r="M5">
        <v>1</v>
      </c>
      <c r="N5" s="1172">
        <v>3</v>
      </c>
      <c r="P5" s="1029" t="s">
        <v>22</v>
      </c>
      <c r="Q5" s="1029" t="s">
        <v>72</v>
      </c>
      <c r="R5" s="1029" t="s">
        <v>108</v>
      </c>
      <c r="S5" s="1029" t="s">
        <v>116</v>
      </c>
    </row>
    <row r="6" spans="1:20" ht="15.75" customHeight="1" x14ac:dyDescent="0.25">
      <c r="A6" s="1406"/>
      <c r="B6" s="48" t="s">
        <v>284</v>
      </c>
      <c r="C6" s="376" t="s">
        <v>285</v>
      </c>
      <c r="D6" s="377" t="s">
        <v>286</v>
      </c>
      <c r="E6" s="378" t="s">
        <v>418</v>
      </c>
      <c r="F6" s="379"/>
      <c r="G6" s="225">
        <v>232.5</v>
      </c>
      <c r="H6" s="380">
        <v>222.25</v>
      </c>
      <c r="I6" s="381">
        <v>211.25</v>
      </c>
      <c r="J6" s="417" t="s">
        <v>293</v>
      </c>
      <c r="K6" s="225">
        <f>G6+H6+I6</f>
        <v>666</v>
      </c>
      <c r="L6" s="418">
        <v>2</v>
      </c>
      <c r="M6">
        <f>M5+1</f>
        <v>2</v>
      </c>
      <c r="N6" s="1172">
        <v>3</v>
      </c>
      <c r="P6" s="1029">
        <v>39</v>
      </c>
      <c r="Q6" s="1029">
        <v>21</v>
      </c>
      <c r="R6" s="1029">
        <v>9</v>
      </c>
      <c r="S6" s="1029">
        <v>8</v>
      </c>
      <c r="T6">
        <f>SUM(P6:S6)</f>
        <v>77</v>
      </c>
    </row>
    <row r="7" spans="1:20" ht="15" customHeight="1" x14ac:dyDescent="0.25">
      <c r="A7" s="1406"/>
      <c r="B7" s="17" t="s">
        <v>288</v>
      </c>
      <c r="C7" s="370" t="s">
        <v>289</v>
      </c>
      <c r="D7" s="371" t="s">
        <v>281</v>
      </c>
      <c r="E7" s="372" t="s">
        <v>418</v>
      </c>
      <c r="F7" s="382">
        <v>212.75</v>
      </c>
      <c r="G7" s="1"/>
      <c r="H7" s="374">
        <v>231.75</v>
      </c>
      <c r="I7" s="375">
        <v>221</v>
      </c>
      <c r="J7" s="419" t="s">
        <v>287</v>
      </c>
      <c r="K7" s="1">
        <f>F7+H7+I7</f>
        <v>665.5</v>
      </c>
      <c r="L7" s="161">
        <v>3</v>
      </c>
      <c r="M7">
        <f t="shared" ref="M7:M48" si="0">M6+1</f>
        <v>3</v>
      </c>
      <c r="N7" s="1172">
        <v>3</v>
      </c>
    </row>
    <row r="8" spans="1:20" ht="15" x14ac:dyDescent="0.2">
      <c r="A8" s="1406"/>
      <c r="B8" s="17" t="s">
        <v>291</v>
      </c>
      <c r="C8" s="18" t="s">
        <v>292</v>
      </c>
      <c r="D8" s="371" t="s">
        <v>286</v>
      </c>
      <c r="E8" s="372" t="s">
        <v>418</v>
      </c>
      <c r="F8" s="382"/>
      <c r="G8" s="383">
        <v>188.5</v>
      </c>
      <c r="H8" s="384">
        <v>194.5</v>
      </c>
      <c r="I8" s="385">
        <v>215.5</v>
      </c>
      <c r="J8" s="419" t="s">
        <v>290</v>
      </c>
      <c r="K8" s="1">
        <f>G8+H8+I8</f>
        <v>598.5</v>
      </c>
      <c r="L8" s="420">
        <v>4</v>
      </c>
      <c r="M8">
        <f t="shared" si="0"/>
        <v>4</v>
      </c>
      <c r="N8" s="1172">
        <v>3</v>
      </c>
    </row>
    <row r="9" spans="1:20" ht="15" x14ac:dyDescent="0.2">
      <c r="A9" s="1406"/>
      <c r="B9" s="17" t="s">
        <v>294</v>
      </c>
      <c r="C9" s="370" t="s">
        <v>295</v>
      </c>
      <c r="D9" s="371" t="s">
        <v>286</v>
      </c>
      <c r="E9" s="372" t="s">
        <v>296</v>
      </c>
      <c r="F9" s="382"/>
      <c r="G9" s="1">
        <v>198</v>
      </c>
      <c r="H9" s="374">
        <v>153.25</v>
      </c>
      <c r="I9" s="385">
        <v>180.25</v>
      </c>
      <c r="J9" s="421" t="s">
        <v>303</v>
      </c>
      <c r="K9" s="1">
        <f>G9+H9+I9</f>
        <v>531.5</v>
      </c>
      <c r="L9" s="156">
        <v>5</v>
      </c>
      <c r="M9">
        <f t="shared" si="0"/>
        <v>5</v>
      </c>
      <c r="N9" s="1172">
        <v>3</v>
      </c>
    </row>
    <row r="10" spans="1:20" ht="15" x14ac:dyDescent="0.2">
      <c r="A10" s="1406"/>
      <c r="B10" s="17" t="s">
        <v>298</v>
      </c>
      <c r="C10" s="370" t="s">
        <v>299</v>
      </c>
      <c r="D10" s="371" t="s">
        <v>281</v>
      </c>
      <c r="E10" s="372" t="s">
        <v>418</v>
      </c>
      <c r="F10" s="382"/>
      <c r="G10" s="1">
        <v>169</v>
      </c>
      <c r="H10" s="374">
        <v>158.75</v>
      </c>
      <c r="I10" s="385">
        <v>174.75</v>
      </c>
      <c r="J10" s="421" t="s">
        <v>307</v>
      </c>
      <c r="K10" s="1">
        <f>G10+H10+I10</f>
        <v>502.5</v>
      </c>
      <c r="L10" s="156">
        <v>6</v>
      </c>
      <c r="M10">
        <f t="shared" si="0"/>
        <v>6</v>
      </c>
      <c r="N10" s="1172">
        <v>3</v>
      </c>
    </row>
    <row r="11" spans="1:20" ht="15" x14ac:dyDescent="0.2">
      <c r="A11" s="1406"/>
      <c r="B11" s="48" t="s">
        <v>308</v>
      </c>
      <c r="C11" s="376" t="s">
        <v>309</v>
      </c>
      <c r="D11" s="377" t="s">
        <v>286</v>
      </c>
      <c r="E11" s="378" t="s">
        <v>310</v>
      </c>
      <c r="F11" s="379">
        <v>221.25</v>
      </c>
      <c r="G11" s="225"/>
      <c r="H11" s="380"/>
      <c r="I11" s="381">
        <v>166.25</v>
      </c>
      <c r="J11" s="417" t="s">
        <v>314</v>
      </c>
      <c r="K11" s="1">
        <f>F11+I11</f>
        <v>387.5</v>
      </c>
      <c r="L11" s="422">
        <v>7</v>
      </c>
      <c r="M11">
        <f t="shared" si="0"/>
        <v>7</v>
      </c>
      <c r="N11" s="1172">
        <v>2</v>
      </c>
    </row>
    <row r="12" spans="1:20" ht="15" x14ac:dyDescent="0.2">
      <c r="A12" s="1406"/>
      <c r="B12" s="17" t="s">
        <v>320</v>
      </c>
      <c r="C12" s="370" t="s">
        <v>321</v>
      </c>
      <c r="D12" s="371" t="s">
        <v>286</v>
      </c>
      <c r="E12" s="372" t="s">
        <v>44</v>
      </c>
      <c r="F12" s="391"/>
      <c r="G12" s="1">
        <v>158.5</v>
      </c>
      <c r="H12" s="373" t="s">
        <v>322</v>
      </c>
      <c r="I12" s="375">
        <v>210</v>
      </c>
      <c r="J12" s="421" t="s">
        <v>297</v>
      </c>
      <c r="K12" s="1">
        <f>G12+I12</f>
        <v>368.5</v>
      </c>
      <c r="L12" s="156">
        <v>8</v>
      </c>
      <c r="M12">
        <f t="shared" si="0"/>
        <v>8</v>
      </c>
      <c r="N12" s="1172">
        <v>3</v>
      </c>
    </row>
    <row r="13" spans="1:20" ht="15" x14ac:dyDescent="0.2">
      <c r="A13" s="1406"/>
      <c r="B13" s="17" t="s">
        <v>301</v>
      </c>
      <c r="C13" s="370" t="s">
        <v>302</v>
      </c>
      <c r="D13" s="371" t="s">
        <v>281</v>
      </c>
      <c r="E13" s="372" t="s">
        <v>69</v>
      </c>
      <c r="F13" s="382"/>
      <c r="G13" s="1">
        <v>151.5</v>
      </c>
      <c r="H13" s="374">
        <v>155.25</v>
      </c>
      <c r="I13" s="385"/>
      <c r="J13" s="421"/>
      <c r="K13" s="1">
        <f>G13+H13</f>
        <v>306.75</v>
      </c>
      <c r="L13" s="156">
        <v>9</v>
      </c>
      <c r="M13">
        <f t="shared" si="0"/>
        <v>9</v>
      </c>
      <c r="N13" s="1172">
        <v>2</v>
      </c>
    </row>
    <row r="14" spans="1:20" ht="15" x14ac:dyDescent="0.2">
      <c r="A14" s="1406"/>
      <c r="B14" s="17" t="s">
        <v>304</v>
      </c>
      <c r="C14" s="370" t="s">
        <v>305</v>
      </c>
      <c r="D14" s="371" t="s">
        <v>286</v>
      </c>
      <c r="E14" s="372" t="s">
        <v>306</v>
      </c>
      <c r="F14" s="382"/>
      <c r="G14" s="1">
        <v>232</v>
      </c>
      <c r="H14" s="374"/>
      <c r="I14" s="385" t="s">
        <v>362</v>
      </c>
      <c r="J14" s="421" t="s">
        <v>124</v>
      </c>
      <c r="K14" s="1">
        <f>G14</f>
        <v>232</v>
      </c>
      <c r="L14" s="156">
        <v>10</v>
      </c>
      <c r="M14">
        <f t="shared" si="0"/>
        <v>10</v>
      </c>
      <c r="N14" s="1172">
        <v>2</v>
      </c>
    </row>
    <row r="15" spans="1:20" ht="15" x14ac:dyDescent="0.2">
      <c r="A15" s="1406"/>
      <c r="B15" s="103" t="s">
        <v>363</v>
      </c>
      <c r="C15" s="423" t="s">
        <v>364</v>
      </c>
      <c r="D15" s="371" t="s">
        <v>286</v>
      </c>
      <c r="E15" s="399" t="s">
        <v>418</v>
      </c>
      <c r="F15" s="382"/>
      <c r="G15" s="383"/>
      <c r="H15" s="398"/>
      <c r="I15" s="375">
        <v>193.25</v>
      </c>
      <c r="J15" s="421" t="s">
        <v>300</v>
      </c>
      <c r="K15" s="1">
        <f>I15</f>
        <v>193.25</v>
      </c>
      <c r="L15" s="420">
        <v>11</v>
      </c>
      <c r="M15">
        <f t="shared" si="0"/>
        <v>11</v>
      </c>
      <c r="N15" s="1172">
        <v>1</v>
      </c>
    </row>
    <row r="16" spans="1:20" ht="15" x14ac:dyDescent="0.2">
      <c r="A16" s="1406"/>
      <c r="B16" s="17" t="s">
        <v>312</v>
      </c>
      <c r="C16" s="370" t="s">
        <v>313</v>
      </c>
      <c r="D16" s="386" t="s">
        <v>281</v>
      </c>
      <c r="E16" s="372" t="s">
        <v>87</v>
      </c>
      <c r="F16" s="387"/>
      <c r="G16" s="225">
        <v>189.5</v>
      </c>
      <c r="H16" s="388"/>
      <c r="I16" s="389"/>
      <c r="J16" s="424"/>
      <c r="K16" s="225">
        <f>G16</f>
        <v>189.5</v>
      </c>
      <c r="L16" s="425">
        <v>12</v>
      </c>
      <c r="M16">
        <f t="shared" si="0"/>
        <v>12</v>
      </c>
      <c r="N16" s="1172">
        <v>1</v>
      </c>
    </row>
    <row r="17" spans="1:15" ht="15" x14ac:dyDescent="0.2">
      <c r="A17" s="1406"/>
      <c r="B17" s="17" t="s">
        <v>315</v>
      </c>
      <c r="C17" s="370" t="s">
        <v>316</v>
      </c>
      <c r="D17" s="371" t="s">
        <v>281</v>
      </c>
      <c r="E17" s="372" t="s">
        <v>317</v>
      </c>
      <c r="F17" s="382">
        <v>176.5</v>
      </c>
      <c r="G17" s="1"/>
      <c r="H17" s="390"/>
      <c r="I17" s="385"/>
      <c r="J17" s="421"/>
      <c r="K17" s="1">
        <f>F17</f>
        <v>176.5</v>
      </c>
      <c r="L17" s="156">
        <v>13</v>
      </c>
      <c r="M17">
        <f t="shared" si="0"/>
        <v>13</v>
      </c>
      <c r="N17" s="1172">
        <v>1</v>
      </c>
    </row>
    <row r="18" spans="1:15" ht="15" x14ac:dyDescent="0.2">
      <c r="A18" s="1406"/>
      <c r="B18" s="17" t="s">
        <v>365</v>
      </c>
      <c r="C18" s="18" t="s">
        <v>366</v>
      </c>
      <c r="D18" s="371" t="s">
        <v>281</v>
      </c>
      <c r="E18" s="372" t="s">
        <v>367</v>
      </c>
      <c r="F18" s="382"/>
      <c r="G18" s="383"/>
      <c r="H18" s="398"/>
      <c r="I18" s="375">
        <v>168.75</v>
      </c>
      <c r="J18" s="426" t="s">
        <v>311</v>
      </c>
      <c r="K18" s="1">
        <f>I18</f>
        <v>168.75</v>
      </c>
      <c r="L18" s="420">
        <v>14</v>
      </c>
      <c r="M18">
        <f t="shared" si="0"/>
        <v>14</v>
      </c>
      <c r="N18" s="1172">
        <v>1</v>
      </c>
    </row>
    <row r="19" spans="1:15" ht="15" x14ac:dyDescent="0.2">
      <c r="A19" s="1406"/>
      <c r="B19" s="17" t="s">
        <v>318</v>
      </c>
      <c r="C19" s="18" t="s">
        <v>319</v>
      </c>
      <c r="D19" s="371" t="s">
        <v>286</v>
      </c>
      <c r="E19" s="372" t="s">
        <v>69</v>
      </c>
      <c r="F19" s="382"/>
      <c r="G19" s="383"/>
      <c r="H19" s="384">
        <v>162</v>
      </c>
      <c r="I19" s="375"/>
      <c r="J19" s="421"/>
      <c r="K19" s="1">
        <f>H19</f>
        <v>162</v>
      </c>
      <c r="L19" s="420">
        <v>15</v>
      </c>
      <c r="M19">
        <f t="shared" si="0"/>
        <v>15</v>
      </c>
      <c r="N19" s="1172">
        <v>1</v>
      </c>
    </row>
    <row r="20" spans="1:15" ht="15" x14ac:dyDescent="0.2">
      <c r="A20" s="1406"/>
      <c r="B20" s="17" t="s">
        <v>323</v>
      </c>
      <c r="C20" s="18" t="s">
        <v>368</v>
      </c>
      <c r="D20" s="371" t="s">
        <v>286</v>
      </c>
      <c r="E20" s="372" t="s">
        <v>44</v>
      </c>
      <c r="F20" s="382"/>
      <c r="G20" s="383"/>
      <c r="H20" s="384">
        <v>155.5</v>
      </c>
      <c r="I20" s="375"/>
      <c r="J20" s="421"/>
      <c r="K20" s="1">
        <f>H20</f>
        <v>155.5</v>
      </c>
      <c r="L20" s="420">
        <v>16</v>
      </c>
      <c r="M20">
        <f t="shared" si="0"/>
        <v>16</v>
      </c>
      <c r="N20" s="1172">
        <v>1</v>
      </c>
    </row>
    <row r="21" spans="1:15" ht="15" x14ac:dyDescent="0.2">
      <c r="A21" s="1406"/>
      <c r="B21" s="17" t="s">
        <v>324</v>
      </c>
      <c r="C21" s="18" t="s">
        <v>325</v>
      </c>
      <c r="D21" s="371" t="s">
        <v>286</v>
      </c>
      <c r="E21" s="372" t="s">
        <v>326</v>
      </c>
      <c r="F21" s="382"/>
      <c r="G21" s="383"/>
      <c r="H21" s="384">
        <v>155.5</v>
      </c>
      <c r="I21" s="375"/>
      <c r="J21" s="421"/>
      <c r="K21" s="1">
        <f>H21</f>
        <v>155.5</v>
      </c>
      <c r="L21" s="420">
        <v>16</v>
      </c>
      <c r="M21">
        <f t="shared" si="0"/>
        <v>17</v>
      </c>
      <c r="N21" s="716">
        <v>1</v>
      </c>
    </row>
    <row r="22" spans="1:15" ht="15" x14ac:dyDescent="0.2">
      <c r="A22" s="1406"/>
      <c r="B22" s="17" t="s">
        <v>333</v>
      </c>
      <c r="C22" s="18" t="s">
        <v>334</v>
      </c>
      <c r="D22" s="371" t="s">
        <v>286</v>
      </c>
      <c r="E22" s="372" t="s">
        <v>69</v>
      </c>
      <c r="F22" s="382"/>
      <c r="G22" s="383"/>
      <c r="H22" s="398" t="s">
        <v>166</v>
      </c>
      <c r="I22" s="375">
        <v>150.5</v>
      </c>
      <c r="J22" s="426" t="s">
        <v>369</v>
      </c>
      <c r="K22" s="1">
        <f>I22</f>
        <v>150.5</v>
      </c>
      <c r="L22" s="420">
        <v>17</v>
      </c>
      <c r="M22">
        <f t="shared" si="0"/>
        <v>18</v>
      </c>
      <c r="N22" s="1172">
        <v>2</v>
      </c>
    </row>
    <row r="23" spans="1:15" ht="15" x14ac:dyDescent="0.2">
      <c r="A23" s="1406"/>
      <c r="B23" s="17" t="s">
        <v>327</v>
      </c>
      <c r="C23" s="370" t="s">
        <v>328</v>
      </c>
      <c r="D23" s="371" t="s">
        <v>286</v>
      </c>
      <c r="E23" s="372" t="s">
        <v>69</v>
      </c>
      <c r="F23" s="382"/>
      <c r="G23" s="1">
        <v>119</v>
      </c>
      <c r="H23" s="392"/>
      <c r="I23" s="375"/>
      <c r="J23" s="421"/>
      <c r="K23" s="1">
        <f>G23</f>
        <v>119</v>
      </c>
      <c r="L23" s="156">
        <v>18</v>
      </c>
      <c r="M23">
        <f t="shared" si="0"/>
        <v>19</v>
      </c>
      <c r="N23" s="1172">
        <v>1</v>
      </c>
    </row>
    <row r="24" spans="1:15" ht="15" x14ac:dyDescent="0.2">
      <c r="A24" s="1406"/>
      <c r="B24" s="75" t="s">
        <v>329</v>
      </c>
      <c r="C24" s="393" t="s">
        <v>330</v>
      </c>
      <c r="D24" s="394" t="s">
        <v>286</v>
      </c>
      <c r="E24" s="395" t="s">
        <v>310</v>
      </c>
      <c r="F24" s="396" t="s">
        <v>49</v>
      </c>
      <c r="G24" s="5"/>
      <c r="H24" s="397"/>
      <c r="I24" s="375"/>
      <c r="J24" s="427"/>
      <c r="K24" s="1" t="s">
        <v>124</v>
      </c>
      <c r="L24" s="428" t="s">
        <v>124</v>
      </c>
      <c r="M24">
        <f t="shared" si="0"/>
        <v>20</v>
      </c>
      <c r="N24" s="1172">
        <v>1</v>
      </c>
    </row>
    <row r="25" spans="1:15" ht="15.75" thickBot="1" x14ac:dyDescent="0.25">
      <c r="A25" s="1406"/>
      <c r="B25" s="17" t="s">
        <v>331</v>
      </c>
      <c r="C25" s="18" t="s">
        <v>332</v>
      </c>
      <c r="D25" s="371" t="s">
        <v>286</v>
      </c>
      <c r="E25" s="372" t="s">
        <v>183</v>
      </c>
      <c r="F25" s="382"/>
      <c r="G25" s="383"/>
      <c r="H25" s="398" t="s">
        <v>166</v>
      </c>
      <c r="I25" s="375"/>
      <c r="J25" s="426"/>
      <c r="K25" s="1" t="s">
        <v>124</v>
      </c>
      <c r="L25" s="420" t="s">
        <v>124</v>
      </c>
      <c r="M25">
        <f t="shared" si="0"/>
        <v>21</v>
      </c>
      <c r="N25" s="1172">
        <v>1</v>
      </c>
      <c r="O25">
        <f>SUM(N5:N25)</f>
        <v>39</v>
      </c>
    </row>
    <row r="26" spans="1:15" ht="15.75" x14ac:dyDescent="0.25">
      <c r="A26" s="1407" t="s">
        <v>72</v>
      </c>
      <c r="B26" s="200" t="s">
        <v>335</v>
      </c>
      <c r="C26" s="201" t="s">
        <v>336</v>
      </c>
      <c r="D26" s="401" t="s">
        <v>281</v>
      </c>
      <c r="E26" s="402" t="s">
        <v>33</v>
      </c>
      <c r="F26" s="403">
        <v>191.25</v>
      </c>
      <c r="G26" s="403">
        <v>244.5</v>
      </c>
      <c r="H26" s="404">
        <v>254</v>
      </c>
      <c r="I26" s="405">
        <v>256.25</v>
      </c>
      <c r="J26" s="431" t="s">
        <v>283</v>
      </c>
      <c r="K26" s="406">
        <f>G26+H26+I26</f>
        <v>754.75</v>
      </c>
      <c r="L26" s="205">
        <v>1</v>
      </c>
      <c r="M26">
        <f t="shared" si="0"/>
        <v>22</v>
      </c>
      <c r="N26" s="1172">
        <v>4</v>
      </c>
    </row>
    <row r="27" spans="1:15" ht="15.75" customHeight="1" x14ac:dyDescent="0.25">
      <c r="A27" s="1406"/>
      <c r="B27" s="48" t="s">
        <v>337</v>
      </c>
      <c r="C27" s="49" t="s">
        <v>338</v>
      </c>
      <c r="D27" s="377" t="s">
        <v>281</v>
      </c>
      <c r="E27" s="378" t="s">
        <v>26</v>
      </c>
      <c r="F27" s="379">
        <v>227.5</v>
      </c>
      <c r="G27" s="225">
        <v>237.5</v>
      </c>
      <c r="H27" s="380">
        <v>186.5</v>
      </c>
      <c r="I27" s="217">
        <v>214</v>
      </c>
      <c r="J27" s="432" t="s">
        <v>293</v>
      </c>
      <c r="K27" s="407">
        <f>F27+G27+I27</f>
        <v>679</v>
      </c>
      <c r="L27" s="433">
        <v>2</v>
      </c>
      <c r="M27">
        <f t="shared" si="0"/>
        <v>23</v>
      </c>
      <c r="N27" s="716">
        <v>4</v>
      </c>
    </row>
    <row r="28" spans="1:15" ht="15.75" x14ac:dyDescent="0.25">
      <c r="A28" s="1406"/>
      <c r="B28" s="17" t="s">
        <v>339</v>
      </c>
      <c r="C28" s="18" t="s">
        <v>340</v>
      </c>
      <c r="D28" s="371" t="s">
        <v>281</v>
      </c>
      <c r="E28" s="372" t="s">
        <v>26</v>
      </c>
      <c r="F28" s="382">
        <v>215</v>
      </c>
      <c r="G28" s="382"/>
      <c r="H28" s="390"/>
      <c r="I28" s="217">
        <v>231.5</v>
      </c>
      <c r="J28" s="426" t="s">
        <v>290</v>
      </c>
      <c r="K28" s="408">
        <f>F28+I28</f>
        <v>446.5</v>
      </c>
      <c r="L28" s="160">
        <v>3</v>
      </c>
      <c r="M28">
        <f t="shared" si="0"/>
        <v>24</v>
      </c>
      <c r="N28" s="716">
        <v>2</v>
      </c>
    </row>
    <row r="29" spans="1:15" ht="15" x14ac:dyDescent="0.2">
      <c r="A29" s="1406"/>
      <c r="B29" s="17" t="s">
        <v>341</v>
      </c>
      <c r="C29" s="18" t="s">
        <v>342</v>
      </c>
      <c r="D29" s="371" t="s">
        <v>286</v>
      </c>
      <c r="E29" s="409" t="s">
        <v>343</v>
      </c>
      <c r="F29" s="382"/>
      <c r="G29" s="382"/>
      <c r="H29" s="374">
        <v>201.5</v>
      </c>
      <c r="I29" s="217">
        <v>236.5</v>
      </c>
      <c r="J29" s="426" t="s">
        <v>287</v>
      </c>
      <c r="K29" s="408">
        <f>H29+I29</f>
        <v>438</v>
      </c>
      <c r="L29" s="420">
        <v>4</v>
      </c>
      <c r="M29">
        <f t="shared" si="0"/>
        <v>25</v>
      </c>
      <c r="N29" s="1172">
        <v>2</v>
      </c>
    </row>
    <row r="30" spans="1:15" ht="15" x14ac:dyDescent="0.2">
      <c r="A30" s="1406"/>
      <c r="B30" s="17" t="s">
        <v>346</v>
      </c>
      <c r="C30" s="18" t="s">
        <v>347</v>
      </c>
      <c r="D30" s="371" t="s">
        <v>286</v>
      </c>
      <c r="E30" s="409" t="s">
        <v>348</v>
      </c>
      <c r="F30" s="382"/>
      <c r="G30" s="382"/>
      <c r="H30" s="374">
        <v>182.25</v>
      </c>
      <c r="I30" s="217">
        <v>184</v>
      </c>
      <c r="J30" s="426" t="s">
        <v>297</v>
      </c>
      <c r="K30" s="408">
        <f>H30+I30</f>
        <v>366.25</v>
      </c>
      <c r="L30" s="420">
        <v>5</v>
      </c>
      <c r="M30">
        <f t="shared" si="0"/>
        <v>26</v>
      </c>
      <c r="N30" s="1172">
        <v>2</v>
      </c>
    </row>
    <row r="31" spans="1:15" ht="15" customHeight="1" x14ac:dyDescent="0.2">
      <c r="A31" s="1406"/>
      <c r="B31" s="17" t="s">
        <v>350</v>
      </c>
      <c r="C31" s="18" t="s">
        <v>351</v>
      </c>
      <c r="D31" s="371" t="s">
        <v>286</v>
      </c>
      <c r="E31" s="372" t="s">
        <v>26</v>
      </c>
      <c r="F31" s="373" t="s">
        <v>49</v>
      </c>
      <c r="G31" s="382">
        <v>181.5</v>
      </c>
      <c r="H31" s="374"/>
      <c r="I31" s="217">
        <v>127.75</v>
      </c>
      <c r="J31" s="426" t="s">
        <v>303</v>
      </c>
      <c r="K31" s="408">
        <f>G31+I31</f>
        <v>309.25</v>
      </c>
      <c r="L31" s="420">
        <v>6</v>
      </c>
      <c r="M31">
        <f t="shared" si="0"/>
        <v>27</v>
      </c>
      <c r="N31" s="1172">
        <v>3</v>
      </c>
    </row>
    <row r="32" spans="1:15" ht="15" x14ac:dyDescent="0.2">
      <c r="A32" s="1406"/>
      <c r="B32" s="17" t="s">
        <v>344</v>
      </c>
      <c r="C32" s="18" t="s">
        <v>345</v>
      </c>
      <c r="D32" s="371" t="s">
        <v>286</v>
      </c>
      <c r="E32" s="372" t="s">
        <v>87</v>
      </c>
      <c r="F32" s="382">
        <v>188.25</v>
      </c>
      <c r="G32" s="382"/>
      <c r="H32" s="374"/>
      <c r="I32" s="217"/>
      <c r="J32" s="426"/>
      <c r="K32" s="408">
        <f>F32</f>
        <v>188.25</v>
      </c>
      <c r="L32" s="420">
        <v>7</v>
      </c>
      <c r="M32">
        <f t="shared" si="0"/>
        <v>28</v>
      </c>
      <c r="N32" s="1172">
        <v>1</v>
      </c>
    </row>
    <row r="33" spans="1:16" ht="15" x14ac:dyDescent="0.2">
      <c r="A33" s="1406"/>
      <c r="B33" s="48" t="s">
        <v>324</v>
      </c>
      <c r="C33" s="49" t="s">
        <v>349</v>
      </c>
      <c r="D33" s="377" t="s">
        <v>281</v>
      </c>
      <c r="E33" s="410" t="s">
        <v>326</v>
      </c>
      <c r="F33" s="379"/>
      <c r="G33" s="379"/>
      <c r="H33" s="380">
        <v>181.75</v>
      </c>
      <c r="I33" s="233"/>
      <c r="J33" s="432"/>
      <c r="K33" s="408">
        <f>H33</f>
        <v>181.75</v>
      </c>
      <c r="L33" s="434">
        <v>8</v>
      </c>
      <c r="M33">
        <f t="shared" si="0"/>
        <v>29</v>
      </c>
      <c r="N33" s="1172">
        <v>1</v>
      </c>
    </row>
    <row r="34" spans="1:16" ht="16.5" customHeight="1" x14ac:dyDescent="0.2">
      <c r="A34" s="1406"/>
      <c r="B34" s="435" t="s">
        <v>24</v>
      </c>
      <c r="C34" s="104" t="s">
        <v>370</v>
      </c>
      <c r="D34" s="386" t="s">
        <v>286</v>
      </c>
      <c r="E34" s="126" t="s">
        <v>26</v>
      </c>
      <c r="F34" s="387"/>
      <c r="G34" s="387"/>
      <c r="H34" s="436"/>
      <c r="I34" s="437">
        <v>176.25</v>
      </c>
      <c r="J34" s="429" t="s">
        <v>300</v>
      </c>
      <c r="K34" s="408">
        <f>I34</f>
        <v>176.25</v>
      </c>
      <c r="L34" s="430">
        <v>9</v>
      </c>
      <c r="M34">
        <f t="shared" si="0"/>
        <v>30</v>
      </c>
      <c r="N34" s="1172">
        <v>1</v>
      </c>
    </row>
    <row r="35" spans="1:16" ht="15.75" thickBot="1" x14ac:dyDescent="0.25">
      <c r="A35" s="1406"/>
      <c r="B35" s="17" t="s">
        <v>352</v>
      </c>
      <c r="C35" s="18" t="s">
        <v>353</v>
      </c>
      <c r="D35" s="371" t="s">
        <v>281</v>
      </c>
      <c r="E35" s="409" t="s">
        <v>26</v>
      </c>
      <c r="F35" s="382">
        <v>165.5</v>
      </c>
      <c r="G35" s="382"/>
      <c r="H35" s="374"/>
      <c r="I35" s="217"/>
      <c r="J35" s="426"/>
      <c r="K35" s="408">
        <f>F35</f>
        <v>165.5</v>
      </c>
      <c r="L35" s="420">
        <v>10</v>
      </c>
      <c r="M35">
        <f t="shared" si="0"/>
        <v>31</v>
      </c>
      <c r="N35" s="1172">
        <v>1</v>
      </c>
      <c r="O35">
        <f>SUM(N26:N35)</f>
        <v>21</v>
      </c>
    </row>
    <row r="36" spans="1:16" ht="15.75" customHeight="1" x14ac:dyDescent="0.25">
      <c r="A36" s="1408" t="s">
        <v>108</v>
      </c>
      <c r="B36" s="411" t="s">
        <v>335</v>
      </c>
      <c r="C36" s="201" t="s">
        <v>354</v>
      </c>
      <c r="D36" s="401" t="s">
        <v>281</v>
      </c>
      <c r="E36" s="412" t="s">
        <v>418</v>
      </c>
      <c r="F36" s="403"/>
      <c r="G36" s="403">
        <v>258.5</v>
      </c>
      <c r="H36" s="404">
        <v>257</v>
      </c>
      <c r="I36" s="439">
        <v>208</v>
      </c>
      <c r="J36" s="440" t="s">
        <v>290</v>
      </c>
      <c r="K36" s="223">
        <f>G36+H36+I36</f>
        <v>723.5</v>
      </c>
      <c r="L36" s="205">
        <v>1</v>
      </c>
      <c r="M36">
        <f t="shared" si="0"/>
        <v>32</v>
      </c>
      <c r="N36" s="1172">
        <v>3</v>
      </c>
    </row>
    <row r="37" spans="1:16" ht="15.75" customHeight="1" x14ac:dyDescent="0.25">
      <c r="A37" s="1409"/>
      <c r="B37" s="413" t="s">
        <v>356</v>
      </c>
      <c r="C37" s="49" t="s">
        <v>357</v>
      </c>
      <c r="D37" s="377" t="s">
        <v>286</v>
      </c>
      <c r="E37" s="414" t="s">
        <v>33</v>
      </c>
      <c r="F37" s="379"/>
      <c r="G37" s="379"/>
      <c r="H37" s="380">
        <v>135.5</v>
      </c>
      <c r="I37" s="441">
        <v>165.75</v>
      </c>
      <c r="J37" s="442" t="s">
        <v>297</v>
      </c>
      <c r="K37" s="225">
        <f>H37+I37</f>
        <v>301.25</v>
      </c>
      <c r="L37" s="433">
        <v>2</v>
      </c>
      <c r="M37">
        <f t="shared" si="0"/>
        <v>33</v>
      </c>
      <c r="N37" s="1172">
        <v>2</v>
      </c>
    </row>
    <row r="38" spans="1:16" ht="15.75" customHeight="1" x14ac:dyDescent="0.25">
      <c r="A38" s="1409"/>
      <c r="B38" s="443" t="s">
        <v>70</v>
      </c>
      <c r="C38" s="18" t="s">
        <v>371</v>
      </c>
      <c r="D38" s="371" t="s">
        <v>286</v>
      </c>
      <c r="E38" s="444" t="s">
        <v>26</v>
      </c>
      <c r="F38" s="382"/>
      <c r="G38" s="382"/>
      <c r="H38" s="374"/>
      <c r="I38" s="445">
        <v>249</v>
      </c>
      <c r="J38" s="446" t="s">
        <v>283</v>
      </c>
      <c r="K38" s="225">
        <f>I38</f>
        <v>249</v>
      </c>
      <c r="L38" s="160">
        <v>3</v>
      </c>
      <c r="M38">
        <f t="shared" si="0"/>
        <v>34</v>
      </c>
      <c r="N38" s="1172">
        <v>1</v>
      </c>
    </row>
    <row r="39" spans="1:16" ht="15.75" customHeight="1" x14ac:dyDescent="0.2">
      <c r="A39" s="1409"/>
      <c r="B39" s="435" t="s">
        <v>372</v>
      </c>
      <c r="C39" s="104" t="s">
        <v>373</v>
      </c>
      <c r="D39" s="386" t="s">
        <v>281</v>
      </c>
      <c r="E39" s="126" t="s">
        <v>26</v>
      </c>
      <c r="F39" s="387"/>
      <c r="G39" s="387"/>
      <c r="H39" s="447"/>
      <c r="I39" s="448">
        <v>218.5</v>
      </c>
      <c r="J39" s="449" t="s">
        <v>287</v>
      </c>
      <c r="K39" s="382" t="s">
        <v>124</v>
      </c>
      <c r="L39" s="430" t="s">
        <v>124</v>
      </c>
      <c r="M39">
        <f t="shared" si="0"/>
        <v>35</v>
      </c>
      <c r="N39" s="1172">
        <v>1</v>
      </c>
    </row>
    <row r="40" spans="1:16" ht="15.75" customHeight="1" x14ac:dyDescent="0.2">
      <c r="A40" s="1409"/>
      <c r="B40" s="443" t="s">
        <v>73</v>
      </c>
      <c r="C40" s="18" t="s">
        <v>374</v>
      </c>
      <c r="D40" s="371" t="s">
        <v>286</v>
      </c>
      <c r="E40" s="444" t="s">
        <v>375</v>
      </c>
      <c r="F40" s="382"/>
      <c r="G40" s="382"/>
      <c r="H40" s="374"/>
      <c r="I40" s="445">
        <v>185.5</v>
      </c>
      <c r="J40" s="446">
        <v>4</v>
      </c>
      <c r="K40" s="382">
        <f>I40</f>
        <v>185.5</v>
      </c>
      <c r="L40" s="420">
        <v>4</v>
      </c>
      <c r="M40">
        <f t="shared" si="0"/>
        <v>36</v>
      </c>
      <c r="N40" s="1172">
        <v>1</v>
      </c>
    </row>
    <row r="41" spans="1:16" ht="15.75" customHeight="1" thickBot="1" x14ac:dyDescent="0.25">
      <c r="A41" s="1409"/>
      <c r="B41" s="435" t="s">
        <v>324</v>
      </c>
      <c r="C41" s="104" t="s">
        <v>355</v>
      </c>
      <c r="D41" s="386" t="s">
        <v>281</v>
      </c>
      <c r="E41" s="126" t="s">
        <v>326</v>
      </c>
      <c r="F41" s="387"/>
      <c r="G41" s="387"/>
      <c r="H41" s="447">
        <v>139.25</v>
      </c>
      <c r="I41" s="448"/>
      <c r="J41" s="449"/>
      <c r="K41" s="450">
        <f>H41</f>
        <v>139.25</v>
      </c>
      <c r="L41" s="430">
        <v>5</v>
      </c>
      <c r="M41">
        <f t="shared" si="0"/>
        <v>37</v>
      </c>
      <c r="N41" s="1172">
        <v>1</v>
      </c>
      <c r="O41">
        <f>SUM(N36:N41)</f>
        <v>9</v>
      </c>
    </row>
    <row r="42" spans="1:16" ht="15.75" customHeight="1" x14ac:dyDescent="0.2">
      <c r="A42" s="1410" t="s">
        <v>116</v>
      </c>
      <c r="B42" s="201" t="s">
        <v>376</v>
      </c>
      <c r="C42" s="201" t="s">
        <v>377</v>
      </c>
      <c r="D42" s="1175" t="s">
        <v>286</v>
      </c>
      <c r="E42" s="1184" t="s">
        <v>378</v>
      </c>
      <c r="F42" s="1178"/>
      <c r="G42" s="451"/>
      <c r="H42" s="452"/>
      <c r="I42" s="439">
        <v>291.75</v>
      </c>
      <c r="J42" s="440" t="s">
        <v>283</v>
      </c>
      <c r="K42" s="403" t="s">
        <v>124</v>
      </c>
      <c r="L42" s="453" t="s">
        <v>124</v>
      </c>
      <c r="M42">
        <f t="shared" si="0"/>
        <v>38</v>
      </c>
      <c r="N42" s="1172">
        <v>1</v>
      </c>
    </row>
    <row r="43" spans="1:16" ht="15" x14ac:dyDescent="0.2">
      <c r="A43" s="1411"/>
      <c r="B43" s="454" t="s">
        <v>379</v>
      </c>
      <c r="C43" s="18" t="s">
        <v>380</v>
      </c>
      <c r="D43" s="409" t="s">
        <v>281</v>
      </c>
      <c r="E43" s="1185" t="s">
        <v>26</v>
      </c>
      <c r="F43" s="1179"/>
      <c r="G43" s="455"/>
      <c r="H43" s="456"/>
      <c r="I43" s="445">
        <v>287.25</v>
      </c>
      <c r="J43" s="446" t="s">
        <v>287</v>
      </c>
      <c r="K43" s="457" t="s">
        <v>124</v>
      </c>
      <c r="L43" s="458" t="s">
        <v>124</v>
      </c>
      <c r="M43">
        <f t="shared" si="0"/>
        <v>39</v>
      </c>
      <c r="N43" s="1172">
        <v>1</v>
      </c>
    </row>
    <row r="44" spans="1:16" ht="15.75" customHeight="1" x14ac:dyDescent="0.2">
      <c r="A44" s="1411"/>
      <c r="B44" s="49" t="s">
        <v>381</v>
      </c>
      <c r="C44" s="49" t="s">
        <v>382</v>
      </c>
      <c r="D44" s="410" t="s">
        <v>281</v>
      </c>
      <c r="E44" s="1186" t="s">
        <v>26</v>
      </c>
      <c r="F44" s="1180"/>
      <c r="G44" s="459"/>
      <c r="H44" s="460"/>
      <c r="I44" s="441">
        <v>258</v>
      </c>
      <c r="J44" s="442" t="s">
        <v>290</v>
      </c>
      <c r="K44" s="379" t="s">
        <v>124</v>
      </c>
      <c r="L44" s="434" t="s">
        <v>124</v>
      </c>
      <c r="M44">
        <f t="shared" si="0"/>
        <v>40</v>
      </c>
      <c r="N44" s="1172">
        <v>1</v>
      </c>
    </row>
    <row r="45" spans="1:16" ht="15.75" customHeight="1" x14ac:dyDescent="0.25">
      <c r="A45" s="1411"/>
      <c r="B45" s="18" t="s">
        <v>109</v>
      </c>
      <c r="C45" s="18" t="s">
        <v>383</v>
      </c>
      <c r="D45" s="409" t="s">
        <v>384</v>
      </c>
      <c r="E45" s="1186" t="s">
        <v>378</v>
      </c>
      <c r="F45" s="1181"/>
      <c r="G45" s="461"/>
      <c r="H45" s="462"/>
      <c r="I45" s="445">
        <v>239</v>
      </c>
      <c r="J45" s="446" t="s">
        <v>293</v>
      </c>
      <c r="K45" s="382">
        <f>I45</f>
        <v>239</v>
      </c>
      <c r="L45" s="160">
        <v>2</v>
      </c>
      <c r="M45">
        <f t="shared" si="0"/>
        <v>41</v>
      </c>
      <c r="N45" s="1172">
        <v>1</v>
      </c>
    </row>
    <row r="46" spans="1:16" ht="15.75" customHeight="1" x14ac:dyDescent="0.2">
      <c r="A46" s="1411"/>
      <c r="B46" s="76" t="s">
        <v>385</v>
      </c>
      <c r="C46" s="76" t="s">
        <v>386</v>
      </c>
      <c r="D46" s="1176" t="s">
        <v>286</v>
      </c>
      <c r="E46" s="1187" t="s">
        <v>26</v>
      </c>
      <c r="F46" s="1182"/>
      <c r="G46" s="463"/>
      <c r="H46" s="464"/>
      <c r="I46" s="465">
        <v>229</v>
      </c>
      <c r="J46" s="466" t="s">
        <v>297</v>
      </c>
      <c r="K46" s="450" t="s">
        <v>124</v>
      </c>
      <c r="L46" s="450" t="s">
        <v>124</v>
      </c>
      <c r="M46">
        <f t="shared" si="0"/>
        <v>42</v>
      </c>
      <c r="N46" s="1172">
        <v>1</v>
      </c>
    </row>
    <row r="47" spans="1:16" ht="15.75" customHeight="1" x14ac:dyDescent="0.25">
      <c r="A47" s="1411"/>
      <c r="B47" s="467" t="s">
        <v>358</v>
      </c>
      <c r="C47" s="76" t="s">
        <v>359</v>
      </c>
      <c r="D47" s="409" t="s">
        <v>281</v>
      </c>
      <c r="E47" s="1185" t="s">
        <v>44</v>
      </c>
      <c r="F47" s="1181"/>
      <c r="G47" s="461"/>
      <c r="H47" s="462">
        <v>192</v>
      </c>
      <c r="I47" s="445">
        <v>217.75</v>
      </c>
      <c r="J47" s="446" t="s">
        <v>300</v>
      </c>
      <c r="K47" s="382">
        <f>H47+I47</f>
        <v>409.75</v>
      </c>
      <c r="L47" s="468">
        <v>1</v>
      </c>
      <c r="M47">
        <f t="shared" si="0"/>
        <v>43</v>
      </c>
      <c r="N47" s="1172">
        <v>2</v>
      </c>
    </row>
    <row r="48" spans="1:16" ht="15.75" customHeight="1" thickBot="1" x14ac:dyDescent="0.25">
      <c r="A48" s="1412"/>
      <c r="B48" s="36" t="s">
        <v>387</v>
      </c>
      <c r="C48" s="36" t="s">
        <v>388</v>
      </c>
      <c r="D48" s="1177" t="s">
        <v>281</v>
      </c>
      <c r="E48" s="1188" t="s">
        <v>389</v>
      </c>
      <c r="F48" s="1183"/>
      <c r="G48" s="469"/>
      <c r="H48" s="470"/>
      <c r="I48" s="471" t="s">
        <v>390</v>
      </c>
      <c r="J48" s="472" t="s">
        <v>124</v>
      </c>
      <c r="K48" s="473" t="s">
        <v>124</v>
      </c>
      <c r="L48" s="438" t="s">
        <v>124</v>
      </c>
      <c r="M48">
        <f t="shared" si="0"/>
        <v>44</v>
      </c>
      <c r="N48" s="1172">
        <v>1</v>
      </c>
      <c r="O48">
        <f>SUM(N42:N48)</f>
        <v>8</v>
      </c>
      <c r="P48" s="1202">
        <f>SUM(O17:O48)</f>
        <v>77</v>
      </c>
    </row>
    <row r="49" spans="1:10" ht="15" x14ac:dyDescent="0.2">
      <c r="A49" s="415"/>
      <c r="B49" s="178" t="s">
        <v>391</v>
      </c>
      <c r="F49" s="149">
        <v>10</v>
      </c>
      <c r="G49" s="149">
        <v>14</v>
      </c>
      <c r="H49" s="149">
        <v>22</v>
      </c>
      <c r="I49" s="1191">
        <v>31</v>
      </c>
      <c r="J49" s="149">
        <f>SUM(F49:I49)</f>
        <v>77</v>
      </c>
    </row>
    <row r="50" spans="1:10" ht="15" x14ac:dyDescent="0.2">
      <c r="A50" s="415"/>
      <c r="B50" s="1341" t="s">
        <v>1196</v>
      </c>
      <c r="C50" s="1341" t="s">
        <v>1366</v>
      </c>
      <c r="D50" s="1027" t="s">
        <v>1199</v>
      </c>
      <c r="E50" s="1200">
        <f>8+9+12+20</f>
        <v>49</v>
      </c>
      <c r="F50" s="149"/>
      <c r="G50" s="149"/>
      <c r="H50" s="149"/>
      <c r="I50" s="1199"/>
      <c r="J50" s="149"/>
    </row>
    <row r="51" spans="1:10" ht="15" x14ac:dyDescent="0.2">
      <c r="A51" s="415"/>
      <c r="B51" s="1342"/>
      <c r="C51" s="1343"/>
      <c r="D51" s="1027" t="s">
        <v>1206</v>
      </c>
      <c r="E51" s="1200">
        <v>16</v>
      </c>
      <c r="F51" s="149"/>
      <c r="G51" s="149"/>
      <c r="H51" s="149"/>
      <c r="I51" s="1199"/>
      <c r="J51" s="149"/>
    </row>
    <row r="52" spans="1:10" ht="15" x14ac:dyDescent="0.2">
      <c r="A52" s="415"/>
      <c r="B52" s="1342"/>
      <c r="C52" s="1341" t="s">
        <v>1367</v>
      </c>
      <c r="D52" s="1027" t="s">
        <v>1199</v>
      </c>
      <c r="E52" s="1200">
        <v>12</v>
      </c>
      <c r="F52" s="149"/>
      <c r="G52" s="149"/>
      <c r="H52" s="149"/>
      <c r="I52" s="1199"/>
      <c r="J52" s="149"/>
    </row>
    <row r="53" spans="1:10" ht="15" x14ac:dyDescent="0.2">
      <c r="A53" s="415"/>
      <c r="B53" s="1343"/>
      <c r="C53" s="1343"/>
      <c r="D53" s="1027" t="s">
        <v>1206</v>
      </c>
      <c r="E53" s="1200">
        <v>0</v>
      </c>
      <c r="F53" s="1201">
        <f>SUM(E50:E53)</f>
        <v>77</v>
      </c>
      <c r="G53" s="149"/>
      <c r="H53" s="149"/>
      <c r="I53" s="1199"/>
      <c r="J53" s="149"/>
    </row>
    <row r="54" spans="1:10" x14ac:dyDescent="0.2">
      <c r="A54" s="415"/>
      <c r="B54" s="178"/>
    </row>
    <row r="55" spans="1:10" x14ac:dyDescent="0.2">
      <c r="C55" s="1031"/>
      <c r="D55" s="1038" t="s">
        <v>978</v>
      </c>
      <c r="E55" s="1038" t="s">
        <v>980</v>
      </c>
      <c r="F55" s="1038" t="s">
        <v>981</v>
      </c>
    </row>
    <row r="56" spans="1:10" x14ac:dyDescent="0.2">
      <c r="C56" s="1027" t="s">
        <v>1346</v>
      </c>
      <c r="D56" s="1026">
        <v>11</v>
      </c>
      <c r="E56" s="1026">
        <v>4</v>
      </c>
      <c r="F56" s="1026">
        <f t="shared" ref="F56:F72" si="1">D56-E56</f>
        <v>7</v>
      </c>
    </row>
    <row r="57" spans="1:10" x14ac:dyDescent="0.2">
      <c r="C57" s="1071" t="s">
        <v>1341</v>
      </c>
      <c r="D57" s="1072">
        <v>6</v>
      </c>
      <c r="E57" s="1072"/>
      <c r="F57" s="1072">
        <f>D57-E57</f>
        <v>6</v>
      </c>
    </row>
    <row r="58" spans="1:10" x14ac:dyDescent="0.2">
      <c r="C58" s="1027" t="s">
        <v>69</v>
      </c>
      <c r="D58" s="1026">
        <v>4</v>
      </c>
      <c r="E58" s="1026"/>
      <c r="F58" s="1026">
        <f>D58-E58</f>
        <v>4</v>
      </c>
    </row>
    <row r="59" spans="1:10" x14ac:dyDescent="0.2">
      <c r="C59" s="1027" t="s">
        <v>1337</v>
      </c>
      <c r="D59" s="1026">
        <v>3</v>
      </c>
      <c r="E59" s="1026">
        <v>1</v>
      </c>
      <c r="F59" s="1026">
        <f t="shared" si="1"/>
        <v>2</v>
      </c>
    </row>
    <row r="60" spans="1:10" x14ac:dyDescent="0.2">
      <c r="C60" s="1027" t="s">
        <v>958</v>
      </c>
      <c r="D60" s="1026">
        <v>3</v>
      </c>
      <c r="E60" s="1026"/>
      <c r="F60" s="1026">
        <f>D60-E60</f>
        <v>3</v>
      </c>
    </row>
    <row r="61" spans="1:10" x14ac:dyDescent="0.2">
      <c r="C61" s="1027" t="s">
        <v>964</v>
      </c>
      <c r="D61" s="1026">
        <v>3</v>
      </c>
      <c r="E61" s="1026"/>
      <c r="F61" s="1026">
        <f>D61-E61</f>
        <v>3</v>
      </c>
    </row>
    <row r="62" spans="1:10" x14ac:dyDescent="0.2">
      <c r="C62" s="1027" t="s">
        <v>1348</v>
      </c>
      <c r="D62" s="1026">
        <v>2</v>
      </c>
      <c r="E62" s="1026"/>
      <c r="F62" s="1026">
        <f t="shared" si="1"/>
        <v>2</v>
      </c>
    </row>
    <row r="63" spans="1:10" x14ac:dyDescent="0.2">
      <c r="C63" s="1027" t="s">
        <v>1350</v>
      </c>
      <c r="D63" s="1026">
        <v>2</v>
      </c>
      <c r="E63" s="1026"/>
      <c r="F63" s="1026">
        <f t="shared" si="1"/>
        <v>2</v>
      </c>
    </row>
    <row r="64" spans="1:10" x14ac:dyDescent="0.2">
      <c r="C64" s="1027" t="s">
        <v>1333</v>
      </c>
      <c r="D64" s="1026">
        <v>2</v>
      </c>
      <c r="E64" s="1026"/>
      <c r="F64" s="1026">
        <f t="shared" si="1"/>
        <v>2</v>
      </c>
    </row>
    <row r="65" spans="3:6" x14ac:dyDescent="0.2">
      <c r="C65" s="1027" t="s">
        <v>971</v>
      </c>
      <c r="D65" s="1026">
        <v>1</v>
      </c>
      <c r="E65" s="1026"/>
      <c r="F65" s="1026">
        <f t="shared" si="1"/>
        <v>1</v>
      </c>
    </row>
    <row r="66" spans="3:6" x14ac:dyDescent="0.2">
      <c r="C66" s="1027" t="s">
        <v>183</v>
      </c>
      <c r="D66" s="1026">
        <v>1</v>
      </c>
      <c r="E66" s="1026"/>
      <c r="F66" s="1026">
        <f t="shared" si="1"/>
        <v>1</v>
      </c>
    </row>
    <row r="67" spans="3:6" x14ac:dyDescent="0.2">
      <c r="C67" s="1027" t="s">
        <v>1132</v>
      </c>
      <c r="D67" s="1026">
        <v>1</v>
      </c>
      <c r="E67" s="1026"/>
      <c r="F67" s="1026">
        <f t="shared" si="1"/>
        <v>1</v>
      </c>
    </row>
    <row r="68" spans="3:6" x14ac:dyDescent="0.2">
      <c r="C68" s="1027" t="s">
        <v>1351</v>
      </c>
      <c r="D68" s="1026">
        <v>1</v>
      </c>
      <c r="E68" s="1026"/>
      <c r="F68" s="1026">
        <f t="shared" si="1"/>
        <v>1</v>
      </c>
    </row>
    <row r="69" spans="3:6" x14ac:dyDescent="0.2">
      <c r="C69" s="1027" t="s">
        <v>1354</v>
      </c>
      <c r="D69" s="1026">
        <v>1</v>
      </c>
      <c r="E69" s="1026"/>
      <c r="F69" s="1026">
        <f t="shared" si="1"/>
        <v>1</v>
      </c>
    </row>
    <row r="70" spans="3:6" x14ac:dyDescent="0.2">
      <c r="C70" s="1027" t="s">
        <v>1353</v>
      </c>
      <c r="D70" s="1026">
        <v>1</v>
      </c>
      <c r="E70" s="1026">
        <v>1</v>
      </c>
      <c r="F70" s="1026">
        <f t="shared" si="1"/>
        <v>0</v>
      </c>
    </row>
    <row r="71" spans="3:6" x14ac:dyDescent="0.2">
      <c r="C71" s="1027" t="s">
        <v>443</v>
      </c>
      <c r="D71" s="1026">
        <v>1</v>
      </c>
      <c r="E71" s="1026"/>
      <c r="F71" s="1026">
        <f t="shared" si="1"/>
        <v>1</v>
      </c>
    </row>
    <row r="72" spans="3:6" x14ac:dyDescent="0.2">
      <c r="C72" s="1027" t="s">
        <v>1352</v>
      </c>
      <c r="D72" s="1026">
        <v>1</v>
      </c>
      <c r="E72" s="1026"/>
      <c r="F72" s="1026">
        <f t="shared" si="1"/>
        <v>1</v>
      </c>
    </row>
    <row r="73" spans="3:6" x14ac:dyDescent="0.2">
      <c r="C73" s="1031"/>
      <c r="D73" s="1031">
        <f>SUM(D56:D72)</f>
        <v>44</v>
      </c>
      <c r="E73" s="1031">
        <f t="shared" ref="E73:F73" si="2">SUM(E56:E72)</f>
        <v>6</v>
      </c>
      <c r="F73" s="1031">
        <f t="shared" si="2"/>
        <v>38</v>
      </c>
    </row>
  </sheetData>
  <autoFilter ref="E2:E73" xr:uid="{00000000-0009-0000-0000-000006000000}"/>
  <mergeCells count="9">
    <mergeCell ref="I4:J4"/>
    <mergeCell ref="A5:A25"/>
    <mergeCell ref="A26:A35"/>
    <mergeCell ref="A36:A41"/>
    <mergeCell ref="B50:B53"/>
    <mergeCell ref="C50:C51"/>
    <mergeCell ref="C52:C53"/>
    <mergeCell ref="A42:A48"/>
    <mergeCell ref="C4:D4"/>
  </mergeCells>
  <pageMargins left="0.23622047244094491" right="0.23622047244094491" top="0.74803149606299213" bottom="0.74803149606299213" header="0.31496062992125984" footer="0.31496062992125984"/>
  <pageSetup paperSize="9" scale="47" fitToWidth="5" fitToHeight="0" orientation="landscape" horizontalDpi="4294967294" vertic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F85"/>
  <sheetViews>
    <sheetView showGridLines="0" zoomScale="90" zoomScaleNormal="90" zoomScaleSheetLayoutView="90" workbookViewId="0">
      <selection activeCell="C14" sqref="C14:C55"/>
    </sheetView>
  </sheetViews>
  <sheetFormatPr defaultRowHeight="12.75" x14ac:dyDescent="0.2"/>
  <cols>
    <col min="1" max="1" width="3.42578125" customWidth="1"/>
    <col min="2" max="2" width="5.5703125" style="6" customWidth="1"/>
    <col min="3" max="3" width="22.42578125" customWidth="1"/>
    <col min="4" max="4" width="17.140625" customWidth="1"/>
    <col min="5" max="5" width="14.5703125" bestFit="1" customWidth="1"/>
    <col min="6" max="6" width="6" customWidth="1"/>
    <col min="7" max="14" width="11.85546875" customWidth="1"/>
    <col min="15" max="15" width="8" style="7" customWidth="1"/>
    <col min="16" max="18" width="12.7109375" customWidth="1"/>
    <col min="19" max="21" width="6.7109375" customWidth="1"/>
    <col min="22" max="22" width="8.42578125" customWidth="1"/>
    <col min="23" max="23" width="10.5703125" customWidth="1"/>
    <col min="24" max="25" width="6.7109375" customWidth="1"/>
    <col min="26" max="26" width="5.7109375" customWidth="1"/>
    <col min="27" max="27" width="6" customWidth="1"/>
  </cols>
  <sheetData>
    <row r="1" spans="2:32" x14ac:dyDescent="0.2">
      <c r="O1"/>
    </row>
    <row r="2" spans="2:32" ht="15.75" x14ac:dyDescent="0.25">
      <c r="C2" s="358"/>
      <c r="O2"/>
    </row>
    <row r="4" spans="2:32" ht="18" x14ac:dyDescent="0.25">
      <c r="B4" s="8"/>
      <c r="C4" s="358" t="s">
        <v>273</v>
      </c>
      <c r="D4" s="120"/>
      <c r="E4" s="120"/>
      <c r="F4" s="120"/>
      <c r="G4" s="129" t="s">
        <v>224</v>
      </c>
      <c r="H4" s="123" t="s">
        <v>258</v>
      </c>
      <c r="I4" s="129" t="s">
        <v>224</v>
      </c>
      <c r="J4" s="123" t="s">
        <v>258</v>
      </c>
      <c r="K4" s="129" t="s">
        <v>224</v>
      </c>
      <c r="L4" s="123" t="s">
        <v>258</v>
      </c>
      <c r="M4" s="129" t="s">
        <v>224</v>
      </c>
      <c r="N4" s="123" t="s">
        <v>258</v>
      </c>
    </row>
    <row r="5" spans="2:32" ht="18" x14ac:dyDescent="0.25">
      <c r="D5" s="120"/>
      <c r="E5" s="120"/>
      <c r="F5" s="120"/>
      <c r="G5" s="128"/>
      <c r="H5" s="127" t="s">
        <v>259</v>
      </c>
      <c r="I5" s="128"/>
      <c r="J5" s="127" t="s">
        <v>259</v>
      </c>
      <c r="K5" s="128"/>
      <c r="L5" s="127" t="s">
        <v>259</v>
      </c>
      <c r="M5" s="128"/>
      <c r="N5" s="127" t="s">
        <v>259</v>
      </c>
      <c r="AB5" s="1174" t="s">
        <v>22</v>
      </c>
      <c r="AC5" s="1174" t="s">
        <v>72</v>
      </c>
      <c r="AD5" s="1174" t="s">
        <v>108</v>
      </c>
      <c r="AE5" s="1174" t="s">
        <v>116</v>
      </c>
    </row>
    <row r="6" spans="2:32" ht="18" x14ac:dyDescent="0.25">
      <c r="D6" s="120"/>
      <c r="E6" s="120"/>
      <c r="F6" s="120"/>
      <c r="G6" s="128"/>
      <c r="H6" s="127" t="s">
        <v>260</v>
      </c>
      <c r="I6" s="128"/>
      <c r="J6" s="127" t="s">
        <v>260</v>
      </c>
      <c r="K6" s="128"/>
      <c r="L6" s="127" t="s">
        <v>260</v>
      </c>
      <c r="M6" s="128"/>
      <c r="N6" s="127" t="s">
        <v>260</v>
      </c>
      <c r="AB6" s="1174">
        <v>26</v>
      </c>
      <c r="AC6" s="1174">
        <v>37</v>
      </c>
      <c r="AD6" s="1174">
        <v>9</v>
      </c>
      <c r="AE6" s="1174">
        <v>4</v>
      </c>
      <c r="AF6">
        <f>SUM(AB6:AE6)</f>
        <v>76</v>
      </c>
    </row>
    <row r="7" spans="2:32" ht="18" x14ac:dyDescent="0.25">
      <c r="D7" s="120"/>
      <c r="E7" s="120"/>
      <c r="F7" s="120"/>
      <c r="G7" s="128"/>
      <c r="H7" s="127" t="s">
        <v>263</v>
      </c>
      <c r="I7" s="128"/>
      <c r="J7" s="127" t="s">
        <v>263</v>
      </c>
      <c r="K7" s="128"/>
      <c r="L7" s="127" t="s">
        <v>263</v>
      </c>
      <c r="M7" s="128"/>
      <c r="N7" s="127" t="s">
        <v>263</v>
      </c>
    </row>
    <row r="8" spans="2:32" ht="18" x14ac:dyDescent="0.25">
      <c r="D8" s="120"/>
      <c r="E8" s="120"/>
      <c r="F8" s="120"/>
      <c r="G8" s="130" t="s">
        <v>126</v>
      </c>
      <c r="H8" s="4" t="s">
        <v>264</v>
      </c>
      <c r="I8" s="130" t="s">
        <v>126</v>
      </c>
      <c r="J8" s="3" t="s">
        <v>265</v>
      </c>
      <c r="K8" s="130" t="s">
        <v>223</v>
      </c>
      <c r="L8" s="333" t="s">
        <v>261</v>
      </c>
      <c r="M8" s="130" t="s">
        <v>223</v>
      </c>
      <c r="N8" s="127" t="s">
        <v>255</v>
      </c>
    </row>
    <row r="9" spans="2:32" ht="18.75" thickBot="1" x14ac:dyDescent="0.3">
      <c r="D9" s="120"/>
      <c r="E9" s="120"/>
      <c r="F9" s="120"/>
      <c r="G9" s="128"/>
      <c r="H9" s="4" t="s">
        <v>256</v>
      </c>
      <c r="I9" s="128"/>
      <c r="J9" s="3" t="s">
        <v>267</v>
      </c>
      <c r="K9" s="128" t="s">
        <v>262</v>
      </c>
      <c r="L9" s="126" t="s">
        <v>256</v>
      </c>
      <c r="M9" s="128"/>
      <c r="N9" s="127" t="s">
        <v>256</v>
      </c>
      <c r="T9" s="354"/>
      <c r="U9" s="355"/>
    </row>
    <row r="10" spans="2:32" ht="18" x14ac:dyDescent="0.25">
      <c r="D10" s="120"/>
      <c r="E10" s="120"/>
      <c r="F10" s="120"/>
      <c r="G10" s="128"/>
      <c r="H10" s="4"/>
      <c r="I10" s="128"/>
      <c r="J10" s="125"/>
      <c r="K10" s="128"/>
      <c r="L10" s="126" t="s">
        <v>255</v>
      </c>
      <c r="M10" s="128"/>
      <c r="N10" s="127" t="s">
        <v>257</v>
      </c>
      <c r="P10" s="9"/>
      <c r="Q10" s="9"/>
      <c r="R10" s="357"/>
      <c r="S10" s="1437" t="s">
        <v>268</v>
      </c>
      <c r="T10" s="1438"/>
      <c r="U10" s="1438"/>
      <c r="V10" s="1438"/>
      <c r="W10" s="1438"/>
      <c r="X10" s="1438"/>
      <c r="Y10" s="1439"/>
    </row>
    <row r="11" spans="2:32" ht="7.5" customHeight="1" thickBot="1" x14ac:dyDescent="0.25">
      <c r="G11" s="128"/>
      <c r="H11" s="126"/>
      <c r="I11" s="128"/>
      <c r="J11" s="127"/>
      <c r="K11" s="128"/>
      <c r="L11" s="126"/>
      <c r="M11" s="128"/>
      <c r="N11" s="127"/>
      <c r="P11" s="355"/>
      <c r="Q11" s="355"/>
      <c r="R11" s="356"/>
      <c r="S11" s="1440"/>
      <c r="T11" s="1441"/>
      <c r="U11" s="1441"/>
      <c r="V11" s="1441"/>
      <c r="W11" s="1441"/>
      <c r="X11" s="1441"/>
      <c r="Y11" s="1442"/>
    </row>
    <row r="12" spans="2:32" s="9" customFormat="1" ht="51.75" customHeight="1" thickBot="1" x14ac:dyDescent="0.25">
      <c r="B12" s="1431" t="s">
        <v>0</v>
      </c>
      <c r="C12" s="1433" t="s">
        <v>1</v>
      </c>
      <c r="D12" s="1435" t="s">
        <v>2</v>
      </c>
      <c r="E12" s="1435" t="s">
        <v>3</v>
      </c>
      <c r="F12" s="1435" t="s">
        <v>4</v>
      </c>
      <c r="G12" s="1426" t="s">
        <v>119</v>
      </c>
      <c r="H12" s="1430"/>
      <c r="I12" s="1426" t="s">
        <v>122</v>
      </c>
      <c r="J12" s="1430"/>
      <c r="K12" s="1426" t="s">
        <v>120</v>
      </c>
      <c r="L12" s="1427"/>
      <c r="M12" s="1428" t="s">
        <v>121</v>
      </c>
      <c r="N12" s="1429"/>
      <c r="O12" s="1467" t="s">
        <v>5</v>
      </c>
      <c r="P12" s="1469" t="s">
        <v>6</v>
      </c>
      <c r="Q12" s="1469"/>
      <c r="R12" s="1470"/>
      <c r="S12" s="1456" t="s">
        <v>7</v>
      </c>
      <c r="T12" s="1458" t="s">
        <v>8</v>
      </c>
      <c r="U12" s="1449" t="s">
        <v>9</v>
      </c>
      <c r="V12" s="1447" t="s">
        <v>10</v>
      </c>
      <c r="W12" s="1453" t="s">
        <v>11</v>
      </c>
      <c r="X12" s="1453" t="s">
        <v>12</v>
      </c>
      <c r="Y12" s="1451" t="s">
        <v>13</v>
      </c>
    </row>
    <row r="13" spans="2:32" s="9" customFormat="1" ht="27" customHeight="1" thickBot="1" x14ac:dyDescent="0.25">
      <c r="B13" s="1432"/>
      <c r="C13" s="1434"/>
      <c r="D13" s="1436"/>
      <c r="E13" s="1436"/>
      <c r="F13" s="1436"/>
      <c r="G13" s="114" t="s">
        <v>14</v>
      </c>
      <c r="H13" s="115" t="s">
        <v>15</v>
      </c>
      <c r="I13" s="116" t="s">
        <v>14</v>
      </c>
      <c r="J13" s="115" t="s">
        <v>15</v>
      </c>
      <c r="K13" s="114" t="s">
        <v>14</v>
      </c>
      <c r="L13" s="117" t="s">
        <v>15</v>
      </c>
      <c r="M13" s="319" t="s">
        <v>14</v>
      </c>
      <c r="N13" s="236" t="s">
        <v>15</v>
      </c>
      <c r="O13" s="1468"/>
      <c r="P13" s="119" t="s">
        <v>16</v>
      </c>
      <c r="Q13" s="344" t="s">
        <v>17</v>
      </c>
      <c r="R13" s="306" t="s">
        <v>18</v>
      </c>
      <c r="S13" s="1457"/>
      <c r="T13" s="1459"/>
      <c r="U13" s="1450"/>
      <c r="V13" s="1448"/>
      <c r="W13" s="1455"/>
      <c r="X13" s="1454"/>
      <c r="Y13" s="1452"/>
    </row>
    <row r="14" spans="2:32" ht="15.75" x14ac:dyDescent="0.25">
      <c r="B14" s="16">
        <v>1</v>
      </c>
      <c r="C14" s="17" t="s">
        <v>31</v>
      </c>
      <c r="D14" s="18" t="s">
        <v>32</v>
      </c>
      <c r="E14" s="18" t="s">
        <v>33</v>
      </c>
      <c r="F14" s="19" t="s">
        <v>22</v>
      </c>
      <c r="G14" s="51"/>
      <c r="H14" s="52"/>
      <c r="I14" s="51">
        <v>205.5</v>
      </c>
      <c r="J14" s="52" t="s">
        <v>34</v>
      </c>
      <c r="K14" s="55">
        <v>219.75</v>
      </c>
      <c r="L14" s="56" t="s">
        <v>30</v>
      </c>
      <c r="M14" s="334">
        <v>223.25</v>
      </c>
      <c r="N14" s="163" t="s">
        <v>30</v>
      </c>
      <c r="O14" s="164">
        <v>1</v>
      </c>
      <c r="P14" s="51">
        <f t="shared" ref="P14:P20" si="0">G14+I14+K14+M14</f>
        <v>648.5</v>
      </c>
      <c r="Q14" s="345">
        <f>I14+K14+M14</f>
        <v>648.5</v>
      </c>
      <c r="R14" s="307">
        <v>1</v>
      </c>
      <c r="S14" s="23"/>
      <c r="T14" s="24"/>
      <c r="U14" s="25"/>
      <c r="V14" s="26"/>
      <c r="W14" s="27"/>
      <c r="X14" s="27"/>
      <c r="Y14" s="28"/>
      <c r="Z14" s="1164">
        <v>3</v>
      </c>
    </row>
    <row r="15" spans="2:32" ht="15.75" x14ac:dyDescent="0.25">
      <c r="B15" s="16">
        <f>B14+1</f>
        <v>2</v>
      </c>
      <c r="C15" s="17" t="s">
        <v>50</v>
      </c>
      <c r="D15" s="18" t="s">
        <v>51</v>
      </c>
      <c r="E15" s="18" t="s">
        <v>418</v>
      </c>
      <c r="F15" s="19" t="s">
        <v>22</v>
      </c>
      <c r="G15" s="22"/>
      <c r="H15" s="29"/>
      <c r="I15" s="22">
        <v>208</v>
      </c>
      <c r="J15" s="29" t="s">
        <v>34</v>
      </c>
      <c r="K15" s="32"/>
      <c r="L15" s="31"/>
      <c r="M15" s="165">
        <v>200.5</v>
      </c>
      <c r="N15" s="166" t="s">
        <v>34</v>
      </c>
      <c r="O15" s="167">
        <v>3</v>
      </c>
      <c r="P15" s="22">
        <f>G15+I15+K15+M15</f>
        <v>408.5</v>
      </c>
      <c r="Q15" s="346">
        <f>I15+M15</f>
        <v>408.5</v>
      </c>
      <c r="R15" s="308">
        <v>2</v>
      </c>
      <c r="S15" s="23"/>
      <c r="T15" s="24"/>
      <c r="U15" s="25"/>
      <c r="V15" s="26"/>
      <c r="W15" s="27"/>
      <c r="X15" s="27"/>
      <c r="Y15" s="28"/>
      <c r="Z15" s="1164">
        <v>2</v>
      </c>
    </row>
    <row r="16" spans="2:32" ht="15.75" x14ac:dyDescent="0.25">
      <c r="B16" s="16">
        <f t="shared" ref="B16:B55" si="1">B15+1</f>
        <v>3</v>
      </c>
      <c r="C16" s="17" t="s">
        <v>28</v>
      </c>
      <c r="D16" s="18" t="s">
        <v>29</v>
      </c>
      <c r="E16" s="18" t="s">
        <v>26</v>
      </c>
      <c r="F16" s="19" t="s">
        <v>22</v>
      </c>
      <c r="G16" s="22"/>
      <c r="H16" s="29"/>
      <c r="I16" s="22">
        <v>245</v>
      </c>
      <c r="J16" s="29" t="s">
        <v>30</v>
      </c>
      <c r="K16" s="30"/>
      <c r="L16" s="31"/>
      <c r="M16" s="321">
        <v>156.25</v>
      </c>
      <c r="N16" s="166" t="s">
        <v>23</v>
      </c>
      <c r="O16" s="320">
        <v>5</v>
      </c>
      <c r="P16" s="22">
        <f>G16+I16+K16+M16</f>
        <v>401.25</v>
      </c>
      <c r="Q16" s="346">
        <f>I16+M16</f>
        <v>401.25</v>
      </c>
      <c r="R16" s="308">
        <v>3</v>
      </c>
      <c r="S16" s="23"/>
      <c r="T16" s="24"/>
      <c r="U16" s="25"/>
      <c r="V16" s="26"/>
      <c r="W16" s="27"/>
      <c r="X16" s="27"/>
      <c r="Y16" s="28"/>
      <c r="Z16" s="1164">
        <v>2</v>
      </c>
    </row>
    <row r="17" spans="2:27" ht="15.75" x14ac:dyDescent="0.25">
      <c r="B17" s="16">
        <f t="shared" si="1"/>
        <v>4</v>
      </c>
      <c r="C17" s="17" t="s">
        <v>42</v>
      </c>
      <c r="D17" s="18" t="s">
        <v>43</v>
      </c>
      <c r="E17" s="18" t="s">
        <v>44</v>
      </c>
      <c r="F17" s="19" t="s">
        <v>22</v>
      </c>
      <c r="G17" s="22"/>
      <c r="H17" s="29"/>
      <c r="I17" s="22"/>
      <c r="J17" s="29"/>
      <c r="K17" s="32">
        <v>178.75</v>
      </c>
      <c r="L17" s="31" t="s">
        <v>23</v>
      </c>
      <c r="M17" s="165">
        <v>222</v>
      </c>
      <c r="N17" s="166" t="s">
        <v>30</v>
      </c>
      <c r="O17" s="167">
        <v>2</v>
      </c>
      <c r="P17" s="22">
        <f>G17+I17+K17+M17</f>
        <v>400.75</v>
      </c>
      <c r="Q17" s="347">
        <f>K17+M17</f>
        <v>400.75</v>
      </c>
      <c r="R17" s="309">
        <v>4</v>
      </c>
      <c r="S17" s="23">
        <v>29.75</v>
      </c>
      <c r="T17" s="24"/>
      <c r="U17" s="25"/>
      <c r="V17" s="26"/>
      <c r="W17" s="27"/>
      <c r="X17" s="27"/>
      <c r="Y17" s="28" t="s">
        <v>45</v>
      </c>
      <c r="Z17" s="1164">
        <v>2</v>
      </c>
    </row>
    <row r="18" spans="2:27" ht="15.75" x14ac:dyDescent="0.25">
      <c r="B18" s="16">
        <f t="shared" si="1"/>
        <v>5</v>
      </c>
      <c r="C18" s="17" t="s">
        <v>40</v>
      </c>
      <c r="D18" s="18" t="s">
        <v>41</v>
      </c>
      <c r="E18" s="18" t="s">
        <v>26</v>
      </c>
      <c r="F18" s="19" t="s">
        <v>22</v>
      </c>
      <c r="G18" s="22"/>
      <c r="H18" s="29"/>
      <c r="I18" s="22"/>
      <c r="J18" s="29"/>
      <c r="K18" s="32">
        <v>170.5</v>
      </c>
      <c r="L18" s="31" t="s">
        <v>23</v>
      </c>
      <c r="M18" s="321">
        <v>192.25</v>
      </c>
      <c r="N18" s="166" t="s">
        <v>34</v>
      </c>
      <c r="O18" s="320">
        <v>4</v>
      </c>
      <c r="P18" s="22">
        <f>G18+I18+K18+M18</f>
        <v>362.75</v>
      </c>
      <c r="Q18" s="347">
        <f>K18+M18</f>
        <v>362.75</v>
      </c>
      <c r="R18" s="309">
        <v>5</v>
      </c>
      <c r="S18" s="23"/>
      <c r="T18" s="24"/>
      <c r="U18" s="25"/>
      <c r="V18" s="26"/>
      <c r="W18" s="342">
        <v>40508</v>
      </c>
      <c r="X18" s="27"/>
      <c r="Y18" s="28"/>
      <c r="Z18" s="1164">
        <v>2</v>
      </c>
    </row>
    <row r="19" spans="2:27" ht="15.75" x14ac:dyDescent="0.25">
      <c r="B19" s="16">
        <f t="shared" si="1"/>
        <v>6</v>
      </c>
      <c r="C19" s="17" t="s">
        <v>35</v>
      </c>
      <c r="D19" s="18" t="s">
        <v>36</v>
      </c>
      <c r="E19" s="18" t="s">
        <v>26</v>
      </c>
      <c r="F19" s="19" t="s">
        <v>22</v>
      </c>
      <c r="G19" s="22"/>
      <c r="H19" s="29"/>
      <c r="I19" s="22"/>
      <c r="J19" s="29"/>
      <c r="K19" s="32">
        <v>202.25</v>
      </c>
      <c r="L19" s="31" t="s">
        <v>34</v>
      </c>
      <c r="M19" s="321"/>
      <c r="N19" s="166"/>
      <c r="O19" s="320"/>
      <c r="P19" s="22">
        <f t="shared" si="0"/>
        <v>202.25</v>
      </c>
      <c r="Q19" s="347">
        <f>K19</f>
        <v>202.25</v>
      </c>
      <c r="R19" s="309">
        <v>6</v>
      </c>
      <c r="S19" s="23"/>
      <c r="T19" s="24"/>
      <c r="U19" s="25"/>
      <c r="V19" s="26"/>
      <c r="W19" s="27"/>
      <c r="X19" s="27"/>
      <c r="Y19" s="28"/>
      <c r="Z19" s="1164">
        <v>1</v>
      </c>
    </row>
    <row r="20" spans="2:27" ht="15.75" x14ac:dyDescent="0.25">
      <c r="B20" s="16">
        <f t="shared" si="1"/>
        <v>7</v>
      </c>
      <c r="C20" s="17" t="s">
        <v>37</v>
      </c>
      <c r="D20" s="18" t="s">
        <v>38</v>
      </c>
      <c r="E20" s="18" t="s">
        <v>39</v>
      </c>
      <c r="F20" s="19" t="s">
        <v>22</v>
      </c>
      <c r="G20" s="22"/>
      <c r="H20" s="29"/>
      <c r="I20" s="22"/>
      <c r="J20" s="29"/>
      <c r="K20" s="32">
        <v>151.75</v>
      </c>
      <c r="L20" s="31" t="s">
        <v>23</v>
      </c>
      <c r="M20" s="321"/>
      <c r="N20" s="166"/>
      <c r="O20" s="320"/>
      <c r="P20" s="22">
        <f t="shared" si="0"/>
        <v>151.75</v>
      </c>
      <c r="Q20" s="347">
        <f>K20</f>
        <v>151.75</v>
      </c>
      <c r="R20" s="309">
        <v>7</v>
      </c>
      <c r="S20" s="23"/>
      <c r="T20" s="24"/>
      <c r="U20" s="25"/>
      <c r="V20" s="26"/>
      <c r="W20" s="27"/>
      <c r="X20" s="27"/>
      <c r="Y20" s="28"/>
      <c r="Z20" s="1164">
        <v>1</v>
      </c>
    </row>
    <row r="21" spans="2:27" ht="15.75" x14ac:dyDescent="0.25">
      <c r="B21" s="16">
        <f t="shared" si="1"/>
        <v>8</v>
      </c>
      <c r="C21" s="17" t="s">
        <v>65</v>
      </c>
      <c r="D21" s="18" t="s">
        <v>66</v>
      </c>
      <c r="E21" s="18" t="s">
        <v>26</v>
      </c>
      <c r="F21" s="19" t="s">
        <v>22</v>
      </c>
      <c r="G21" s="22"/>
      <c r="H21" s="29"/>
      <c r="I21" s="22"/>
      <c r="J21" s="29"/>
      <c r="K21" s="32"/>
      <c r="L21" s="31"/>
      <c r="M21" s="165">
        <v>150</v>
      </c>
      <c r="N21" s="166" t="s">
        <v>23</v>
      </c>
      <c r="O21" s="320">
        <v>6</v>
      </c>
      <c r="P21" s="22">
        <f t="shared" ref="P21:P26" si="2">G21+I21+K21+M21</f>
        <v>150</v>
      </c>
      <c r="Q21" s="346">
        <f>M21</f>
        <v>150</v>
      </c>
      <c r="R21" s="309">
        <v>8</v>
      </c>
      <c r="S21" s="23"/>
      <c r="T21" s="24"/>
      <c r="U21" s="25"/>
      <c r="V21" s="26"/>
      <c r="W21" s="27"/>
      <c r="X21" s="27"/>
      <c r="Y21" s="28"/>
      <c r="Z21" s="1164">
        <v>1</v>
      </c>
    </row>
    <row r="22" spans="2:27" ht="15.75" x14ac:dyDescent="0.25">
      <c r="B22" s="16">
        <f t="shared" si="1"/>
        <v>9</v>
      </c>
      <c r="C22" s="17" t="s">
        <v>52</v>
      </c>
      <c r="D22" s="18" t="s">
        <v>53</v>
      </c>
      <c r="E22" s="18" t="s">
        <v>54</v>
      </c>
      <c r="F22" s="19" t="s">
        <v>22</v>
      </c>
      <c r="G22" s="22"/>
      <c r="H22" s="29"/>
      <c r="I22" s="22">
        <v>148.5</v>
      </c>
      <c r="J22" s="29" t="s">
        <v>23</v>
      </c>
      <c r="K22" s="32"/>
      <c r="L22" s="31"/>
      <c r="M22" s="321"/>
      <c r="N22" s="166"/>
      <c r="O22" s="320"/>
      <c r="P22" s="22">
        <f t="shared" si="2"/>
        <v>148.5</v>
      </c>
      <c r="Q22" s="346">
        <f>I22</f>
        <v>148.5</v>
      </c>
      <c r="R22" s="309">
        <v>9</v>
      </c>
      <c r="S22" s="23"/>
      <c r="T22" s="24"/>
      <c r="U22" s="25"/>
      <c r="V22" s="26"/>
      <c r="W22" s="27"/>
      <c r="X22" s="27"/>
      <c r="Y22" s="28"/>
      <c r="Z22" s="1164">
        <v>1</v>
      </c>
    </row>
    <row r="23" spans="2:27" ht="15.75" x14ac:dyDescent="0.25">
      <c r="B23" s="16">
        <f t="shared" si="1"/>
        <v>10</v>
      </c>
      <c r="C23" s="103" t="s">
        <v>19</v>
      </c>
      <c r="D23" s="104" t="s">
        <v>20</v>
      </c>
      <c r="E23" s="104" t="s">
        <v>21</v>
      </c>
      <c r="F23" s="105" t="s">
        <v>22</v>
      </c>
      <c r="G23" s="81">
        <v>144</v>
      </c>
      <c r="H23" s="106" t="s">
        <v>23</v>
      </c>
      <c r="I23" s="107"/>
      <c r="J23" s="108"/>
      <c r="K23" s="112"/>
      <c r="L23" s="111"/>
      <c r="M23" s="335"/>
      <c r="N23" s="168"/>
      <c r="O23" s="322"/>
      <c r="P23" s="81">
        <f t="shared" si="2"/>
        <v>144</v>
      </c>
      <c r="Q23" s="348">
        <f>G23</f>
        <v>144</v>
      </c>
      <c r="R23" s="310">
        <v>10</v>
      </c>
      <c r="S23" s="10"/>
      <c r="T23" s="11"/>
      <c r="U23" s="12"/>
      <c r="V23" s="13"/>
      <c r="W23" s="14"/>
      <c r="X23" s="14"/>
      <c r="Y23" s="15"/>
      <c r="Z23" s="1164">
        <v>1</v>
      </c>
    </row>
    <row r="24" spans="2:27" ht="15.75" x14ac:dyDescent="0.25">
      <c r="B24" s="16">
        <f t="shared" si="1"/>
        <v>11</v>
      </c>
      <c r="C24" s="17" t="s">
        <v>57</v>
      </c>
      <c r="D24" s="18" t="s">
        <v>58</v>
      </c>
      <c r="E24" s="18" t="s">
        <v>59</v>
      </c>
      <c r="F24" s="19" t="s">
        <v>22</v>
      </c>
      <c r="G24" s="22"/>
      <c r="H24" s="29"/>
      <c r="I24" s="22">
        <v>132</v>
      </c>
      <c r="J24" s="29" t="s">
        <v>56</v>
      </c>
      <c r="K24" s="32"/>
      <c r="L24" s="31"/>
      <c r="M24" s="321"/>
      <c r="N24" s="166"/>
      <c r="O24" s="320"/>
      <c r="P24" s="22">
        <f t="shared" si="2"/>
        <v>132</v>
      </c>
      <c r="Q24" s="346">
        <f>I24</f>
        <v>132</v>
      </c>
      <c r="R24" s="309">
        <v>11</v>
      </c>
      <c r="S24" s="23"/>
      <c r="T24" s="24"/>
      <c r="U24" s="25"/>
      <c r="V24" s="26"/>
      <c r="W24" s="27"/>
      <c r="X24" s="27"/>
      <c r="Y24" s="28"/>
      <c r="Z24" s="1164">
        <v>1</v>
      </c>
    </row>
    <row r="25" spans="2:27" ht="15.75" x14ac:dyDescent="0.25">
      <c r="B25" s="16">
        <f t="shared" si="1"/>
        <v>12</v>
      </c>
      <c r="C25" s="17" t="s">
        <v>55</v>
      </c>
      <c r="D25" s="18" t="s">
        <v>266</v>
      </c>
      <c r="E25" s="18" t="s">
        <v>26</v>
      </c>
      <c r="F25" s="19" t="s">
        <v>22</v>
      </c>
      <c r="G25" s="22"/>
      <c r="H25" s="29"/>
      <c r="I25" s="22">
        <v>107.5</v>
      </c>
      <c r="J25" s="29" t="s">
        <v>56</v>
      </c>
      <c r="K25" s="32"/>
      <c r="L25" s="31"/>
      <c r="M25" s="321"/>
      <c r="N25" s="166"/>
      <c r="O25" s="320"/>
      <c r="P25" s="22">
        <f t="shared" si="2"/>
        <v>107.5</v>
      </c>
      <c r="Q25" s="346">
        <f>I25</f>
        <v>107.5</v>
      </c>
      <c r="R25" s="309">
        <v>12</v>
      </c>
      <c r="S25" s="23"/>
      <c r="T25" s="24"/>
      <c r="U25" s="25"/>
      <c r="V25" s="26"/>
      <c r="W25" s="27"/>
      <c r="X25" s="27"/>
      <c r="Y25" s="28"/>
      <c r="Z25" s="1164">
        <v>1</v>
      </c>
    </row>
    <row r="26" spans="2:27" ht="15.75" x14ac:dyDescent="0.25">
      <c r="B26" s="16">
        <f t="shared" si="1"/>
        <v>13</v>
      </c>
      <c r="C26" s="17" t="s">
        <v>60</v>
      </c>
      <c r="D26" s="18" t="s">
        <v>61</v>
      </c>
      <c r="E26" s="18" t="s">
        <v>26</v>
      </c>
      <c r="F26" s="19" t="s">
        <v>22</v>
      </c>
      <c r="G26" s="22"/>
      <c r="H26" s="29"/>
      <c r="I26" s="22"/>
      <c r="J26" s="29"/>
      <c r="K26" s="32"/>
      <c r="L26" s="31"/>
      <c r="M26" s="321">
        <v>89.75</v>
      </c>
      <c r="N26" s="169" t="s">
        <v>56</v>
      </c>
      <c r="O26" s="320">
        <v>7</v>
      </c>
      <c r="P26" s="22">
        <f t="shared" si="2"/>
        <v>89.75</v>
      </c>
      <c r="Q26" s="349">
        <f>M26</f>
        <v>89.75</v>
      </c>
      <c r="R26" s="309">
        <v>13</v>
      </c>
      <c r="S26" s="23"/>
      <c r="T26" s="24"/>
      <c r="U26" s="25"/>
      <c r="V26" s="26"/>
      <c r="W26" s="27"/>
      <c r="X26" s="27"/>
      <c r="Y26" s="28"/>
      <c r="Z26" s="1164">
        <v>1</v>
      </c>
    </row>
    <row r="27" spans="2:27" ht="15.75" x14ac:dyDescent="0.25">
      <c r="B27" s="16">
        <f t="shared" si="1"/>
        <v>14</v>
      </c>
      <c r="C27" s="17" t="s">
        <v>24</v>
      </c>
      <c r="D27" s="18" t="s">
        <v>25</v>
      </c>
      <c r="E27" s="18" t="s">
        <v>26</v>
      </c>
      <c r="F27" s="19" t="s">
        <v>22</v>
      </c>
      <c r="G27" s="1415" t="s">
        <v>27</v>
      </c>
      <c r="H27" s="1416"/>
      <c r="I27" s="20"/>
      <c r="J27" s="21"/>
      <c r="K27" s="1415" t="s">
        <v>27</v>
      </c>
      <c r="L27" s="1423"/>
      <c r="M27" s="321"/>
      <c r="N27" s="166"/>
      <c r="O27" s="320"/>
      <c r="P27" s="22">
        <f>I27+M27</f>
        <v>0</v>
      </c>
      <c r="Q27" s="346">
        <v>0</v>
      </c>
      <c r="R27" s="311" t="s">
        <v>124</v>
      </c>
      <c r="S27" s="23"/>
      <c r="T27" s="24"/>
      <c r="U27" s="25"/>
      <c r="V27" s="26"/>
      <c r="W27" s="27"/>
      <c r="X27" s="27"/>
      <c r="Y27" s="28"/>
      <c r="Z27" s="1164">
        <v>2</v>
      </c>
    </row>
    <row r="28" spans="2:27" ht="15.75" x14ac:dyDescent="0.25">
      <c r="B28" s="16">
        <f t="shared" si="1"/>
        <v>15</v>
      </c>
      <c r="C28" s="17" t="s">
        <v>62</v>
      </c>
      <c r="D28" s="18" t="s">
        <v>63</v>
      </c>
      <c r="E28" s="18" t="s">
        <v>26</v>
      </c>
      <c r="F28" s="19" t="s">
        <v>22</v>
      </c>
      <c r="G28" s="22"/>
      <c r="H28" s="29"/>
      <c r="I28" s="22"/>
      <c r="J28" s="29"/>
      <c r="K28" s="32"/>
      <c r="L28" s="31"/>
      <c r="M28" s="1417" t="s">
        <v>27</v>
      </c>
      <c r="N28" s="1418"/>
      <c r="O28" s="320"/>
      <c r="P28" s="22">
        <v>0</v>
      </c>
      <c r="Q28" s="346">
        <v>0</v>
      </c>
      <c r="R28" s="311" t="s">
        <v>124</v>
      </c>
      <c r="S28" s="23"/>
      <c r="T28" s="24"/>
      <c r="U28" s="25"/>
      <c r="V28" s="26"/>
      <c r="W28" s="27"/>
      <c r="X28" s="27"/>
      <c r="Y28" s="28"/>
      <c r="Z28" s="1164">
        <v>1</v>
      </c>
    </row>
    <row r="29" spans="2:27" ht="15.75" x14ac:dyDescent="0.25">
      <c r="B29" s="16">
        <f t="shared" si="1"/>
        <v>16</v>
      </c>
      <c r="C29" s="17" t="s">
        <v>42</v>
      </c>
      <c r="D29" s="18" t="s">
        <v>64</v>
      </c>
      <c r="E29" s="18" t="s">
        <v>21</v>
      </c>
      <c r="F29" s="19" t="s">
        <v>22</v>
      </c>
      <c r="G29" s="22"/>
      <c r="H29" s="29"/>
      <c r="I29" s="22"/>
      <c r="J29" s="29"/>
      <c r="K29" s="32"/>
      <c r="L29" s="31"/>
      <c r="M29" s="1417" t="s">
        <v>27</v>
      </c>
      <c r="N29" s="1418"/>
      <c r="O29" s="320"/>
      <c r="P29" s="22">
        <v>0</v>
      </c>
      <c r="Q29" s="346">
        <v>0</v>
      </c>
      <c r="R29" s="311" t="s">
        <v>124</v>
      </c>
      <c r="S29" s="23"/>
      <c r="T29" s="24"/>
      <c r="U29" s="25"/>
      <c r="V29" s="26"/>
      <c r="W29" s="27"/>
      <c r="X29" s="27"/>
      <c r="Y29" s="28" t="s">
        <v>45</v>
      </c>
      <c r="Z29" s="1164">
        <v>1</v>
      </c>
    </row>
    <row r="30" spans="2:27" ht="15.75" x14ac:dyDescent="0.25">
      <c r="B30" s="16">
        <f t="shared" si="1"/>
        <v>17</v>
      </c>
      <c r="C30" s="75" t="s">
        <v>67</v>
      </c>
      <c r="D30" s="76" t="s">
        <v>68</v>
      </c>
      <c r="E30" s="76" t="s">
        <v>69</v>
      </c>
      <c r="F30" s="110" t="s">
        <v>22</v>
      </c>
      <c r="G30" s="59"/>
      <c r="H30" s="60"/>
      <c r="I30" s="59"/>
      <c r="J30" s="60"/>
      <c r="K30" s="62"/>
      <c r="L30" s="63"/>
      <c r="M30" s="1421" t="s">
        <v>49</v>
      </c>
      <c r="N30" s="1422"/>
      <c r="O30" s="323"/>
      <c r="P30" s="1443" t="s">
        <v>49</v>
      </c>
      <c r="Q30" s="1444"/>
      <c r="R30" s="312" t="s">
        <v>124</v>
      </c>
      <c r="S30" s="65"/>
      <c r="T30" s="66"/>
      <c r="U30" s="67"/>
      <c r="V30" s="68"/>
      <c r="W30" s="69"/>
      <c r="X30" s="69"/>
      <c r="Y30" s="70"/>
      <c r="Z30" s="1164">
        <v>1</v>
      </c>
    </row>
    <row r="31" spans="2:27" ht="16.5" thickBot="1" x14ac:dyDescent="0.3">
      <c r="B31" s="34">
        <f t="shared" si="1"/>
        <v>18</v>
      </c>
      <c r="C31" s="35" t="s">
        <v>46</v>
      </c>
      <c r="D31" s="36" t="s">
        <v>47</v>
      </c>
      <c r="E31" s="36" t="s">
        <v>48</v>
      </c>
      <c r="F31" s="37" t="s">
        <v>22</v>
      </c>
      <c r="G31" s="38"/>
      <c r="H31" s="39"/>
      <c r="I31" s="38"/>
      <c r="J31" s="39"/>
      <c r="K31" s="1419" t="s">
        <v>49</v>
      </c>
      <c r="L31" s="1420"/>
      <c r="M31" s="1424" t="s">
        <v>49</v>
      </c>
      <c r="N31" s="1425"/>
      <c r="O31" s="324"/>
      <c r="P31" s="1445" t="s">
        <v>49</v>
      </c>
      <c r="Q31" s="1446"/>
      <c r="R31" s="313" t="s">
        <v>124</v>
      </c>
      <c r="S31" s="41"/>
      <c r="T31" s="42"/>
      <c r="U31" s="43"/>
      <c r="V31" s="44"/>
      <c r="W31" s="45"/>
      <c r="X31" s="45"/>
      <c r="Y31" s="46"/>
      <c r="Z31" s="1164">
        <v>2</v>
      </c>
      <c r="AA31">
        <f>SUM(Z14:Z31)</f>
        <v>26</v>
      </c>
    </row>
    <row r="32" spans="2:27" ht="15.75" x14ac:dyDescent="0.25">
      <c r="B32" s="47">
        <f t="shared" si="1"/>
        <v>19</v>
      </c>
      <c r="C32" s="17" t="s">
        <v>73</v>
      </c>
      <c r="D32" s="18" t="s">
        <v>74</v>
      </c>
      <c r="E32" s="18" t="s">
        <v>75</v>
      </c>
      <c r="F32" s="58" t="s">
        <v>72</v>
      </c>
      <c r="G32" s="22">
        <v>221.25</v>
      </c>
      <c r="H32" s="29" t="s">
        <v>34</v>
      </c>
      <c r="I32" s="22">
        <v>257</v>
      </c>
      <c r="J32" s="29" t="s">
        <v>30</v>
      </c>
      <c r="K32" s="32">
        <v>237.75</v>
      </c>
      <c r="L32" s="31" t="s">
        <v>30</v>
      </c>
      <c r="M32" s="171">
        <v>212.5</v>
      </c>
      <c r="N32" s="163" t="s">
        <v>34</v>
      </c>
      <c r="O32" s="167">
        <v>2</v>
      </c>
      <c r="P32" s="22">
        <f t="shared" ref="P32:P39" si="3">G32+I32+K32+M32</f>
        <v>928.5</v>
      </c>
      <c r="Q32" s="346">
        <f>G32+I32+K32</f>
        <v>716</v>
      </c>
      <c r="R32" s="308">
        <v>1</v>
      </c>
      <c r="S32" s="23"/>
      <c r="T32" s="24"/>
      <c r="U32" s="25" t="s">
        <v>45</v>
      </c>
      <c r="V32" s="26"/>
      <c r="W32" s="27"/>
      <c r="X32" s="27" t="s">
        <v>45</v>
      </c>
      <c r="Y32" s="28"/>
      <c r="Z32" s="1164">
        <v>4</v>
      </c>
    </row>
    <row r="33" spans="2:27" ht="15.75" x14ac:dyDescent="0.25">
      <c r="B33" s="16">
        <f t="shared" si="1"/>
        <v>20</v>
      </c>
      <c r="C33" s="17" t="s">
        <v>31</v>
      </c>
      <c r="D33" s="18" t="s">
        <v>94</v>
      </c>
      <c r="E33" s="18" t="s">
        <v>418</v>
      </c>
      <c r="F33" s="58" t="s">
        <v>72</v>
      </c>
      <c r="G33" s="22"/>
      <c r="H33" s="29"/>
      <c r="I33" s="22">
        <v>204.5</v>
      </c>
      <c r="J33" s="21" t="s">
        <v>34</v>
      </c>
      <c r="K33" s="32">
        <v>177.25</v>
      </c>
      <c r="L33" s="31" t="s">
        <v>23</v>
      </c>
      <c r="M33" s="165">
        <v>217</v>
      </c>
      <c r="N33" s="166" t="s">
        <v>34</v>
      </c>
      <c r="O33" s="167">
        <v>1</v>
      </c>
      <c r="P33" s="22">
        <f t="shared" si="3"/>
        <v>598.75</v>
      </c>
      <c r="Q33" s="347">
        <f>I33+K33+M33</f>
        <v>598.75</v>
      </c>
      <c r="R33" s="308">
        <v>2</v>
      </c>
      <c r="S33" s="23"/>
      <c r="T33" s="24"/>
      <c r="U33" s="25"/>
      <c r="V33" s="26"/>
      <c r="W33" s="27"/>
      <c r="X33" s="27"/>
      <c r="Y33" s="28"/>
      <c r="Z33" s="1164">
        <v>3</v>
      </c>
    </row>
    <row r="34" spans="2:27" ht="15.75" x14ac:dyDescent="0.25">
      <c r="B34" s="16">
        <f t="shared" si="1"/>
        <v>21</v>
      </c>
      <c r="C34" s="17" t="s">
        <v>85</v>
      </c>
      <c r="D34" s="18" t="s">
        <v>86</v>
      </c>
      <c r="E34" s="18" t="s">
        <v>87</v>
      </c>
      <c r="F34" s="58" t="s">
        <v>72</v>
      </c>
      <c r="G34" s="22">
        <v>147.25</v>
      </c>
      <c r="H34" s="29" t="s">
        <v>23</v>
      </c>
      <c r="I34" s="22">
        <v>198.5</v>
      </c>
      <c r="J34" s="21" t="s">
        <v>34</v>
      </c>
      <c r="K34" s="32">
        <v>202.5</v>
      </c>
      <c r="L34" s="31" t="s">
        <v>34</v>
      </c>
      <c r="M34" s="165">
        <v>179.25</v>
      </c>
      <c r="N34" s="166" t="s">
        <v>23</v>
      </c>
      <c r="O34" s="320">
        <v>4</v>
      </c>
      <c r="P34" s="22">
        <f t="shared" si="3"/>
        <v>727.5</v>
      </c>
      <c r="Q34" s="347">
        <f>I34+K34+M34</f>
        <v>580.25</v>
      </c>
      <c r="R34" s="308">
        <v>3</v>
      </c>
      <c r="S34" s="23"/>
      <c r="T34" s="24"/>
      <c r="U34" s="25"/>
      <c r="V34" s="26"/>
      <c r="W34" s="27"/>
      <c r="X34" s="27" t="s">
        <v>45</v>
      </c>
      <c r="Y34" s="28"/>
      <c r="Z34" s="1164">
        <v>4</v>
      </c>
    </row>
    <row r="35" spans="2:27" ht="15.75" x14ac:dyDescent="0.25">
      <c r="B35" s="16">
        <f t="shared" si="1"/>
        <v>22</v>
      </c>
      <c r="C35" s="17" t="s">
        <v>83</v>
      </c>
      <c r="D35" s="18" t="s">
        <v>84</v>
      </c>
      <c r="E35" s="18" t="s">
        <v>33</v>
      </c>
      <c r="F35" s="58" t="s">
        <v>72</v>
      </c>
      <c r="G35" s="22">
        <v>165</v>
      </c>
      <c r="H35" s="29" t="s">
        <v>23</v>
      </c>
      <c r="I35" s="22"/>
      <c r="J35" s="21"/>
      <c r="K35" s="32">
        <v>218</v>
      </c>
      <c r="L35" s="31" t="s">
        <v>34</v>
      </c>
      <c r="M35" s="165">
        <v>147.5</v>
      </c>
      <c r="N35" s="166" t="s">
        <v>23</v>
      </c>
      <c r="O35" s="320">
        <v>8</v>
      </c>
      <c r="P35" s="22">
        <f t="shared" si="3"/>
        <v>530.5</v>
      </c>
      <c r="Q35" s="346">
        <f>G35+K35+M35</f>
        <v>530.5</v>
      </c>
      <c r="R35" s="309">
        <v>4</v>
      </c>
      <c r="S35" s="23"/>
      <c r="T35" s="24">
        <v>147.5</v>
      </c>
      <c r="U35" s="25"/>
      <c r="V35" s="26"/>
      <c r="W35" s="27"/>
      <c r="X35" s="27" t="s">
        <v>45</v>
      </c>
      <c r="Y35" s="28"/>
      <c r="Z35" s="1164">
        <v>3</v>
      </c>
    </row>
    <row r="36" spans="2:27" ht="15.75" x14ac:dyDescent="0.25">
      <c r="B36" s="16">
        <f t="shared" si="1"/>
        <v>23</v>
      </c>
      <c r="C36" s="17" t="s">
        <v>76</v>
      </c>
      <c r="D36" s="18" t="s">
        <v>77</v>
      </c>
      <c r="E36" s="18" t="s">
        <v>78</v>
      </c>
      <c r="F36" s="58" t="s">
        <v>72</v>
      </c>
      <c r="G36" s="22">
        <v>191</v>
      </c>
      <c r="H36" s="29" t="s">
        <v>23</v>
      </c>
      <c r="I36" s="22"/>
      <c r="J36" s="21"/>
      <c r="K36" s="32">
        <v>163.5</v>
      </c>
      <c r="L36" s="31" t="s">
        <v>23</v>
      </c>
      <c r="M36" s="165">
        <v>171.75</v>
      </c>
      <c r="N36" s="166" t="s">
        <v>23</v>
      </c>
      <c r="O36" s="320">
        <v>5</v>
      </c>
      <c r="P36" s="22">
        <f t="shared" si="3"/>
        <v>526.25</v>
      </c>
      <c r="Q36" s="346">
        <f>G36+K36+M36</f>
        <v>526.25</v>
      </c>
      <c r="R36" s="309">
        <v>5</v>
      </c>
      <c r="S36" s="23"/>
      <c r="T36" s="24"/>
      <c r="U36" s="25"/>
      <c r="V36" s="26"/>
      <c r="W36" s="27"/>
      <c r="X36" s="27"/>
      <c r="Y36" s="28"/>
      <c r="Z36" s="1164">
        <v>3</v>
      </c>
    </row>
    <row r="37" spans="2:27" ht="15.75" x14ac:dyDescent="0.25">
      <c r="B37" s="16">
        <f t="shared" si="1"/>
        <v>24</v>
      </c>
      <c r="C37" s="17" t="s">
        <v>95</v>
      </c>
      <c r="D37" s="18" t="s">
        <v>96</v>
      </c>
      <c r="E37" s="18" t="s">
        <v>44</v>
      </c>
      <c r="F37" s="58" t="s">
        <v>72</v>
      </c>
      <c r="G37" s="22"/>
      <c r="H37" s="29"/>
      <c r="I37" s="22">
        <v>181.5</v>
      </c>
      <c r="J37" s="21" t="s">
        <v>23</v>
      </c>
      <c r="K37" s="32">
        <v>176</v>
      </c>
      <c r="L37" s="31" t="s">
        <v>23</v>
      </c>
      <c r="M37" s="165">
        <v>161</v>
      </c>
      <c r="N37" s="166" t="s">
        <v>23</v>
      </c>
      <c r="O37" s="320">
        <v>6</v>
      </c>
      <c r="P37" s="22">
        <f t="shared" si="3"/>
        <v>518.5</v>
      </c>
      <c r="Q37" s="347">
        <f>I37+K37+M37</f>
        <v>518.5</v>
      </c>
      <c r="R37" s="309">
        <v>6</v>
      </c>
      <c r="S37" s="23"/>
      <c r="T37" s="24"/>
      <c r="U37" s="25"/>
      <c r="V37" s="26"/>
      <c r="W37" s="27"/>
      <c r="X37" s="27"/>
      <c r="Y37" s="28"/>
      <c r="Z37" s="1164">
        <v>3</v>
      </c>
    </row>
    <row r="38" spans="2:27" ht="15.75" x14ac:dyDescent="0.25">
      <c r="B38" s="16">
        <f t="shared" si="1"/>
        <v>25</v>
      </c>
      <c r="C38" s="17" t="s">
        <v>79</v>
      </c>
      <c r="D38" s="18" t="s">
        <v>80</v>
      </c>
      <c r="E38" s="18" t="s">
        <v>418</v>
      </c>
      <c r="F38" s="58" t="s">
        <v>72</v>
      </c>
      <c r="G38" s="22">
        <v>189.75</v>
      </c>
      <c r="H38" s="29" t="s">
        <v>23</v>
      </c>
      <c r="I38" s="22"/>
      <c r="J38" s="21"/>
      <c r="K38" s="32">
        <v>132.75</v>
      </c>
      <c r="L38" s="31" t="s">
        <v>56</v>
      </c>
      <c r="M38" s="165">
        <v>185</v>
      </c>
      <c r="N38" s="166" t="s">
        <v>23</v>
      </c>
      <c r="O38" s="167">
        <v>3</v>
      </c>
      <c r="P38" s="22">
        <f t="shared" si="3"/>
        <v>507.5</v>
      </c>
      <c r="Q38" s="346">
        <f>G38+K38+M38</f>
        <v>507.5</v>
      </c>
      <c r="R38" s="309">
        <v>7</v>
      </c>
      <c r="S38" s="23"/>
      <c r="T38" s="24"/>
      <c r="U38" s="25"/>
      <c r="V38" s="26"/>
      <c r="W38" s="27"/>
      <c r="X38" s="27"/>
      <c r="Y38" s="28"/>
      <c r="Z38" s="1164">
        <v>3</v>
      </c>
    </row>
    <row r="39" spans="2:27" ht="15.75" x14ac:dyDescent="0.25">
      <c r="B39" s="16">
        <f t="shared" si="1"/>
        <v>26</v>
      </c>
      <c r="C39" s="17" t="s">
        <v>88</v>
      </c>
      <c r="D39" s="18" t="s">
        <v>89</v>
      </c>
      <c r="E39" s="18" t="s">
        <v>81</v>
      </c>
      <c r="F39" s="58" t="s">
        <v>72</v>
      </c>
      <c r="G39" s="22">
        <v>138.75</v>
      </c>
      <c r="H39" s="29" t="s">
        <v>56</v>
      </c>
      <c r="I39" s="22">
        <v>173.5</v>
      </c>
      <c r="J39" s="21" t="s">
        <v>23</v>
      </c>
      <c r="K39" s="32"/>
      <c r="L39" s="31"/>
      <c r="M39" s="165">
        <v>99.5</v>
      </c>
      <c r="N39" s="169" t="s">
        <v>56</v>
      </c>
      <c r="O39" s="320">
        <v>10</v>
      </c>
      <c r="P39" s="22">
        <f t="shared" si="3"/>
        <v>411.75</v>
      </c>
      <c r="Q39" s="346">
        <f>G39+I39+M39</f>
        <v>411.75</v>
      </c>
      <c r="R39" s="309">
        <v>8</v>
      </c>
      <c r="S39" s="23"/>
      <c r="T39" s="24"/>
      <c r="U39" s="25"/>
      <c r="V39" s="26"/>
      <c r="W39" s="27"/>
      <c r="X39" s="27"/>
      <c r="Y39" s="28"/>
      <c r="Z39" s="1164">
        <v>3</v>
      </c>
    </row>
    <row r="40" spans="2:27" ht="15.75" x14ac:dyDescent="0.25">
      <c r="B40" s="16">
        <f t="shared" si="1"/>
        <v>27</v>
      </c>
      <c r="C40" s="17" t="s">
        <v>90</v>
      </c>
      <c r="D40" s="18" t="s">
        <v>91</v>
      </c>
      <c r="E40" s="18" t="s">
        <v>87</v>
      </c>
      <c r="F40" s="58" t="s">
        <v>72</v>
      </c>
      <c r="G40" s="1415" t="s">
        <v>49</v>
      </c>
      <c r="H40" s="1416"/>
      <c r="I40" s="22"/>
      <c r="J40" s="21"/>
      <c r="K40" s="32">
        <v>178.75</v>
      </c>
      <c r="L40" s="31" t="s">
        <v>23</v>
      </c>
      <c r="M40" s="165">
        <v>159.5</v>
      </c>
      <c r="N40" s="166" t="s">
        <v>23</v>
      </c>
      <c r="O40" s="320">
        <v>7</v>
      </c>
      <c r="P40" s="22">
        <f>I40+K40+M40</f>
        <v>338.25</v>
      </c>
      <c r="Q40" s="347">
        <f>K40+M40</f>
        <v>338.25</v>
      </c>
      <c r="R40" s="309">
        <v>9</v>
      </c>
      <c r="S40" s="23"/>
      <c r="T40" s="24"/>
      <c r="U40" s="25"/>
      <c r="V40" s="26"/>
      <c r="W40" s="27"/>
      <c r="X40" s="27"/>
      <c r="Y40" s="28"/>
      <c r="Z40" s="1164">
        <v>3</v>
      </c>
    </row>
    <row r="41" spans="2:27" ht="15.75" x14ac:dyDescent="0.25">
      <c r="B41" s="16">
        <f t="shared" si="1"/>
        <v>28</v>
      </c>
      <c r="C41" s="48" t="s">
        <v>70</v>
      </c>
      <c r="D41" s="49" t="s">
        <v>71</v>
      </c>
      <c r="E41" s="49" t="s">
        <v>26</v>
      </c>
      <c r="F41" s="50" t="s">
        <v>72</v>
      </c>
      <c r="G41" s="51">
        <v>224.25</v>
      </c>
      <c r="H41" s="52" t="s">
        <v>30</v>
      </c>
      <c r="I41" s="53"/>
      <c r="J41" s="54"/>
      <c r="K41" s="55"/>
      <c r="L41" s="56"/>
      <c r="M41" s="325"/>
      <c r="N41" s="163"/>
      <c r="O41" s="326"/>
      <c r="P41" s="51">
        <f t="shared" ref="P41:P46" si="4">G41+I41+K41+M41</f>
        <v>224.25</v>
      </c>
      <c r="Q41" s="345">
        <f>G41</f>
        <v>224.25</v>
      </c>
      <c r="R41" s="314">
        <v>10</v>
      </c>
      <c r="S41" s="10"/>
      <c r="T41" s="11"/>
      <c r="U41" s="12"/>
      <c r="V41" s="13"/>
      <c r="W41" s="14"/>
      <c r="X41" s="14"/>
      <c r="Y41" s="15"/>
      <c r="Z41" s="1164">
        <v>1</v>
      </c>
    </row>
    <row r="42" spans="2:27" ht="15.75" x14ac:dyDescent="0.25">
      <c r="B42" s="16">
        <f t="shared" si="1"/>
        <v>29</v>
      </c>
      <c r="C42" s="17" t="s">
        <v>92</v>
      </c>
      <c r="D42" s="18" t="s">
        <v>51</v>
      </c>
      <c r="E42" s="18" t="s">
        <v>93</v>
      </c>
      <c r="F42" s="58" t="s">
        <v>72</v>
      </c>
      <c r="G42" s="22"/>
      <c r="H42" s="29"/>
      <c r="I42" s="22">
        <v>211.5</v>
      </c>
      <c r="J42" s="21" t="s">
        <v>34</v>
      </c>
      <c r="K42" s="32"/>
      <c r="L42" s="31"/>
      <c r="M42" s="165"/>
      <c r="N42" s="166"/>
      <c r="O42" s="320"/>
      <c r="P42" s="22">
        <f t="shared" si="4"/>
        <v>211.5</v>
      </c>
      <c r="Q42" s="346">
        <f>I42</f>
        <v>211.5</v>
      </c>
      <c r="R42" s="309">
        <v>11</v>
      </c>
      <c r="S42" s="23"/>
      <c r="T42" s="24"/>
      <c r="U42" s="25"/>
      <c r="V42" s="26"/>
      <c r="W42" s="27"/>
      <c r="X42" s="27"/>
      <c r="Y42" s="28"/>
      <c r="Z42" s="1164">
        <v>1</v>
      </c>
    </row>
    <row r="43" spans="2:27" ht="15.75" x14ac:dyDescent="0.25">
      <c r="B43" s="16">
        <f t="shared" si="1"/>
        <v>30</v>
      </c>
      <c r="C43" s="17" t="s">
        <v>19</v>
      </c>
      <c r="D43" s="18" t="s">
        <v>82</v>
      </c>
      <c r="E43" s="18" t="s">
        <v>21</v>
      </c>
      <c r="F43" s="58" t="s">
        <v>72</v>
      </c>
      <c r="G43" s="22">
        <v>170</v>
      </c>
      <c r="H43" s="29" t="s">
        <v>23</v>
      </c>
      <c r="I43" s="22"/>
      <c r="J43" s="21"/>
      <c r="K43" s="32"/>
      <c r="L43" s="31"/>
      <c r="M43" s="165"/>
      <c r="N43" s="166"/>
      <c r="O43" s="320"/>
      <c r="P43" s="22">
        <f t="shared" si="4"/>
        <v>170</v>
      </c>
      <c r="Q43" s="346">
        <f>G43</f>
        <v>170</v>
      </c>
      <c r="R43" s="309">
        <v>12</v>
      </c>
      <c r="S43" s="23"/>
      <c r="T43" s="24"/>
      <c r="U43" s="25"/>
      <c r="V43" s="26"/>
      <c r="W43" s="27"/>
      <c r="X43" s="27"/>
      <c r="Y43" s="28"/>
      <c r="Z43" s="1164">
        <v>1</v>
      </c>
    </row>
    <row r="44" spans="2:27" ht="15.75" x14ac:dyDescent="0.25">
      <c r="B44" s="16">
        <f t="shared" si="1"/>
        <v>31</v>
      </c>
      <c r="C44" s="17" t="s">
        <v>37</v>
      </c>
      <c r="D44" s="18" t="s">
        <v>97</v>
      </c>
      <c r="E44" s="18" t="s">
        <v>39</v>
      </c>
      <c r="F44" s="58" t="s">
        <v>72</v>
      </c>
      <c r="G44" s="22"/>
      <c r="H44" s="29"/>
      <c r="I44" s="22"/>
      <c r="J44" s="21"/>
      <c r="K44" s="32">
        <v>162.5</v>
      </c>
      <c r="L44" s="31" t="s">
        <v>23</v>
      </c>
      <c r="M44" s="165"/>
      <c r="N44" s="166"/>
      <c r="O44" s="320"/>
      <c r="P44" s="22">
        <f t="shared" si="4"/>
        <v>162.5</v>
      </c>
      <c r="Q44" s="347">
        <f>K44</f>
        <v>162.5</v>
      </c>
      <c r="R44" s="309">
        <v>13</v>
      </c>
      <c r="S44" s="23"/>
      <c r="T44" s="24"/>
      <c r="U44" s="25"/>
      <c r="V44" s="26"/>
      <c r="W44" s="27"/>
      <c r="X44" s="27"/>
      <c r="Y44" s="28"/>
      <c r="Z44" s="1164">
        <v>1</v>
      </c>
    </row>
    <row r="45" spans="2:27" ht="15.75" x14ac:dyDescent="0.25">
      <c r="B45" s="16">
        <f t="shared" si="1"/>
        <v>32</v>
      </c>
      <c r="C45" s="17" t="s">
        <v>100</v>
      </c>
      <c r="D45" s="18" t="s">
        <v>101</v>
      </c>
      <c r="E45" s="18" t="s">
        <v>102</v>
      </c>
      <c r="F45" s="58" t="s">
        <v>72</v>
      </c>
      <c r="G45" s="22"/>
      <c r="H45" s="29"/>
      <c r="I45" s="22"/>
      <c r="J45" s="21"/>
      <c r="K45" s="32">
        <v>148.5</v>
      </c>
      <c r="L45" s="31" t="s">
        <v>23</v>
      </c>
      <c r="M45" s="321"/>
      <c r="N45" s="166"/>
      <c r="O45" s="320"/>
      <c r="P45" s="22">
        <f t="shared" si="4"/>
        <v>148.5</v>
      </c>
      <c r="Q45" s="347">
        <f>K45</f>
        <v>148.5</v>
      </c>
      <c r="R45" s="309">
        <v>14</v>
      </c>
      <c r="S45" s="23"/>
      <c r="T45" s="24"/>
      <c r="U45" s="25"/>
      <c r="V45" s="26"/>
      <c r="W45" s="27"/>
      <c r="X45" s="27"/>
      <c r="Y45" s="28"/>
      <c r="Z45" s="1164">
        <v>1</v>
      </c>
    </row>
    <row r="46" spans="2:27" ht="15.75" x14ac:dyDescent="0.25">
      <c r="B46" s="16">
        <f t="shared" si="1"/>
        <v>33</v>
      </c>
      <c r="C46" s="75" t="s">
        <v>103</v>
      </c>
      <c r="D46" s="76" t="s">
        <v>104</v>
      </c>
      <c r="E46" s="76" t="s">
        <v>105</v>
      </c>
      <c r="F46" s="113" t="s">
        <v>72</v>
      </c>
      <c r="G46" s="59"/>
      <c r="H46" s="60"/>
      <c r="I46" s="59"/>
      <c r="J46" s="61"/>
      <c r="K46" s="62"/>
      <c r="L46" s="63"/>
      <c r="M46" s="327">
        <v>128.75</v>
      </c>
      <c r="N46" s="328" t="s">
        <v>56</v>
      </c>
      <c r="O46" s="323">
        <v>9</v>
      </c>
      <c r="P46" s="59">
        <f t="shared" si="4"/>
        <v>128.75</v>
      </c>
      <c r="Q46" s="350">
        <f>M46</f>
        <v>128.75</v>
      </c>
      <c r="R46" s="315">
        <v>15</v>
      </c>
      <c r="S46" s="65"/>
      <c r="T46" s="66"/>
      <c r="U46" s="67"/>
      <c r="V46" s="68"/>
      <c r="W46" s="69"/>
      <c r="X46" s="69"/>
      <c r="Y46" s="70"/>
      <c r="Z46" s="1164">
        <v>1</v>
      </c>
    </row>
    <row r="47" spans="2:27" ht="15.75" x14ac:dyDescent="0.25">
      <c r="B47" s="16">
        <f t="shared" si="1"/>
        <v>34</v>
      </c>
      <c r="C47" s="17" t="s">
        <v>35</v>
      </c>
      <c r="D47" s="18" t="s">
        <v>36</v>
      </c>
      <c r="E47" s="18" t="s">
        <v>26</v>
      </c>
      <c r="F47" s="58" t="s">
        <v>72</v>
      </c>
      <c r="G47" s="59"/>
      <c r="H47" s="60"/>
      <c r="I47" s="59"/>
      <c r="J47" s="61"/>
      <c r="K47" s="62"/>
      <c r="L47" s="63"/>
      <c r="M47" s="1465" t="s">
        <v>49</v>
      </c>
      <c r="N47" s="1466"/>
      <c r="O47" s="323"/>
      <c r="P47" s="1443" t="s">
        <v>49</v>
      </c>
      <c r="Q47" s="1460"/>
      <c r="R47" s="312" t="s">
        <v>124</v>
      </c>
      <c r="S47" s="65"/>
      <c r="T47" s="66"/>
      <c r="U47" s="67"/>
      <c r="V47" s="68"/>
      <c r="W47" s="69"/>
      <c r="X47" s="69"/>
      <c r="Y47" s="70"/>
      <c r="Z47" s="1164">
        <v>1</v>
      </c>
    </row>
    <row r="48" spans="2:27" ht="16.5" thickBot="1" x14ac:dyDescent="0.3">
      <c r="B48" s="34">
        <f t="shared" si="1"/>
        <v>35</v>
      </c>
      <c r="C48" s="35" t="s">
        <v>98</v>
      </c>
      <c r="D48" s="36" t="s">
        <v>99</v>
      </c>
      <c r="E48" s="36" t="s">
        <v>26</v>
      </c>
      <c r="F48" s="71" t="s">
        <v>72</v>
      </c>
      <c r="G48" s="38"/>
      <c r="H48" s="39"/>
      <c r="I48" s="38"/>
      <c r="J48" s="72"/>
      <c r="K48" s="1419" t="s">
        <v>27</v>
      </c>
      <c r="L48" s="1420"/>
      <c r="M48" s="172"/>
      <c r="N48" s="304"/>
      <c r="O48" s="324"/>
      <c r="P48" s="1461" t="s">
        <v>27</v>
      </c>
      <c r="Q48" s="1462"/>
      <c r="R48" s="313" t="s">
        <v>124</v>
      </c>
      <c r="S48" s="41"/>
      <c r="T48" s="42"/>
      <c r="U48" s="43"/>
      <c r="V48" s="44"/>
      <c r="W48" s="45"/>
      <c r="X48" s="45"/>
      <c r="Y48" s="46"/>
      <c r="Z48" s="1164">
        <v>1</v>
      </c>
      <c r="AA48">
        <f>SUM(Z32:Z48)</f>
        <v>37</v>
      </c>
    </row>
    <row r="49" spans="2:27" ht="15.75" x14ac:dyDescent="0.25">
      <c r="B49" s="47">
        <f t="shared" si="1"/>
        <v>36</v>
      </c>
      <c r="C49" s="48" t="s">
        <v>106</v>
      </c>
      <c r="D49" s="49" t="s">
        <v>107</v>
      </c>
      <c r="E49" s="49" t="s">
        <v>44</v>
      </c>
      <c r="F49" s="74" t="s">
        <v>108</v>
      </c>
      <c r="G49" s="51">
        <v>242.5</v>
      </c>
      <c r="H49" s="52" t="s">
        <v>34</v>
      </c>
      <c r="I49" s="51"/>
      <c r="J49" s="54"/>
      <c r="K49" s="55">
        <v>268.5</v>
      </c>
      <c r="L49" s="56" t="s">
        <v>30</v>
      </c>
      <c r="M49" s="171">
        <v>245</v>
      </c>
      <c r="N49" s="163" t="s">
        <v>34</v>
      </c>
      <c r="O49" s="164">
        <v>1</v>
      </c>
      <c r="P49" s="51">
        <f>G49+I49+K49+M49</f>
        <v>756</v>
      </c>
      <c r="Q49" s="345">
        <f>G49+K49+M49</f>
        <v>756</v>
      </c>
      <c r="R49" s="307">
        <v>1</v>
      </c>
      <c r="S49" s="10"/>
      <c r="T49" s="11"/>
      <c r="U49" s="12"/>
      <c r="V49" s="13"/>
      <c r="W49" s="14"/>
      <c r="X49" s="14"/>
      <c r="Y49" s="15"/>
      <c r="Z49" s="1164">
        <v>3</v>
      </c>
    </row>
    <row r="50" spans="2:27" ht="15.75" x14ac:dyDescent="0.25">
      <c r="B50" s="16">
        <f t="shared" si="1"/>
        <v>37</v>
      </c>
      <c r="C50" s="17" t="s">
        <v>109</v>
      </c>
      <c r="D50" s="18" t="s">
        <v>110</v>
      </c>
      <c r="E50" s="18" t="s">
        <v>111</v>
      </c>
      <c r="F50" s="74" t="s">
        <v>108</v>
      </c>
      <c r="G50" s="22">
        <v>207.75</v>
      </c>
      <c r="H50" s="29" t="s">
        <v>23</v>
      </c>
      <c r="I50" s="22"/>
      <c r="J50" s="21"/>
      <c r="K50" s="32"/>
      <c r="L50" s="31"/>
      <c r="M50" s="165">
        <v>244</v>
      </c>
      <c r="N50" s="166" t="s">
        <v>34</v>
      </c>
      <c r="O50" s="167">
        <v>2</v>
      </c>
      <c r="P50" s="22">
        <f>G50+I50+K50+M50</f>
        <v>451.75</v>
      </c>
      <c r="Q50" s="346">
        <f>G50+M50</f>
        <v>451.75</v>
      </c>
      <c r="R50" s="308">
        <v>2</v>
      </c>
      <c r="S50" s="23"/>
      <c r="T50" s="24"/>
      <c r="U50" s="25"/>
      <c r="V50" s="26"/>
      <c r="W50" s="27"/>
      <c r="X50" s="27"/>
      <c r="Y50" s="28"/>
      <c r="Z50" s="1164">
        <v>2</v>
      </c>
    </row>
    <row r="51" spans="2:27" ht="15.75" x14ac:dyDescent="0.25">
      <c r="B51" s="16">
        <f t="shared" si="1"/>
        <v>38</v>
      </c>
      <c r="C51" s="75" t="s">
        <v>112</v>
      </c>
      <c r="D51" s="76" t="s">
        <v>113</v>
      </c>
      <c r="E51" s="76" t="s">
        <v>26</v>
      </c>
      <c r="F51" s="77" t="s">
        <v>108</v>
      </c>
      <c r="G51" s="59">
        <v>194.5</v>
      </c>
      <c r="H51" s="60" t="s">
        <v>23</v>
      </c>
      <c r="I51" s="59"/>
      <c r="J51" s="61"/>
      <c r="K51" s="1415" t="s">
        <v>49</v>
      </c>
      <c r="L51" s="1423"/>
      <c r="M51" s="329"/>
      <c r="N51" s="170"/>
      <c r="O51" s="293">
        <v>4</v>
      </c>
      <c r="P51" s="22">
        <f>G51+I51+M51</f>
        <v>194.5</v>
      </c>
      <c r="Q51" s="351">
        <f>G51</f>
        <v>194.5</v>
      </c>
      <c r="R51" s="316">
        <v>3</v>
      </c>
      <c r="S51" s="10"/>
      <c r="T51" s="11"/>
      <c r="U51" s="12"/>
      <c r="V51" s="13"/>
      <c r="W51" s="14"/>
      <c r="X51" s="14"/>
      <c r="Y51" s="15"/>
      <c r="Z51" s="1164">
        <v>2</v>
      </c>
    </row>
    <row r="52" spans="2:27" ht="15.75" x14ac:dyDescent="0.25">
      <c r="B52" s="16">
        <f t="shared" si="1"/>
        <v>39</v>
      </c>
      <c r="C52" s="75" t="s">
        <v>60</v>
      </c>
      <c r="D52" s="76" t="s">
        <v>114</v>
      </c>
      <c r="E52" s="76" t="s">
        <v>26</v>
      </c>
      <c r="F52" s="77" t="s">
        <v>108</v>
      </c>
      <c r="G52" s="59"/>
      <c r="H52" s="60"/>
      <c r="I52" s="59"/>
      <c r="J52" s="61"/>
      <c r="K52" s="59"/>
      <c r="L52" s="63"/>
      <c r="M52" s="329">
        <v>187.25</v>
      </c>
      <c r="N52" s="169" t="s">
        <v>56</v>
      </c>
      <c r="O52" s="173">
        <v>3</v>
      </c>
      <c r="P52" s="59">
        <f>G52+I52+K52+M52</f>
        <v>187.25</v>
      </c>
      <c r="Q52" s="350">
        <f>M52</f>
        <v>187.25</v>
      </c>
      <c r="R52" s="315">
        <v>4</v>
      </c>
      <c r="S52" s="65"/>
      <c r="T52" s="66"/>
      <c r="U52" s="67"/>
      <c r="V52" s="68"/>
      <c r="W52" s="69"/>
      <c r="X52" s="69"/>
      <c r="Y52" s="70"/>
      <c r="Z52" s="1164">
        <v>1</v>
      </c>
    </row>
    <row r="53" spans="2:27" ht="16.5" thickBot="1" x14ac:dyDescent="0.3">
      <c r="B53" s="34">
        <f t="shared" si="1"/>
        <v>40</v>
      </c>
      <c r="C53" s="35" t="s">
        <v>70</v>
      </c>
      <c r="D53" s="36" t="s">
        <v>71</v>
      </c>
      <c r="E53" s="36" t="s">
        <v>26</v>
      </c>
      <c r="F53" s="78" t="s">
        <v>108</v>
      </c>
      <c r="G53" s="38"/>
      <c r="H53" s="39"/>
      <c r="I53" s="38"/>
      <c r="J53" s="72"/>
      <c r="K53" s="38"/>
      <c r="L53" s="40"/>
      <c r="M53" s="1463" t="s">
        <v>27</v>
      </c>
      <c r="N53" s="1464"/>
      <c r="O53" s="330"/>
      <c r="P53" s="38">
        <v>0</v>
      </c>
      <c r="Q53" s="352">
        <v>0</v>
      </c>
      <c r="R53" s="317" t="s">
        <v>124</v>
      </c>
      <c r="S53" s="41"/>
      <c r="T53" s="42"/>
      <c r="U53" s="43"/>
      <c r="V53" s="343">
        <v>40277</v>
      </c>
      <c r="W53" s="45"/>
      <c r="X53" s="45"/>
      <c r="Y53" s="46"/>
      <c r="Z53" s="1164">
        <v>1</v>
      </c>
      <c r="AA53">
        <f>SUM(Z49:Z53)</f>
        <v>9</v>
      </c>
    </row>
    <row r="54" spans="2:27" ht="15.75" x14ac:dyDescent="0.25">
      <c r="B54" s="47">
        <f t="shared" si="1"/>
        <v>41</v>
      </c>
      <c r="C54" s="48" t="s">
        <v>24</v>
      </c>
      <c r="D54" s="49" t="s">
        <v>115</v>
      </c>
      <c r="E54" s="49" t="s">
        <v>26</v>
      </c>
      <c r="F54" s="80" t="s">
        <v>116</v>
      </c>
      <c r="G54" s="51">
        <v>192.5</v>
      </c>
      <c r="H54" s="52" t="s">
        <v>23</v>
      </c>
      <c r="I54" s="51"/>
      <c r="J54" s="54"/>
      <c r="K54" s="55">
        <v>177.5</v>
      </c>
      <c r="L54" s="56" t="s">
        <v>56</v>
      </c>
      <c r="M54" s="325"/>
      <c r="N54" s="163"/>
      <c r="O54" s="326"/>
      <c r="P54" s="81">
        <f>G54+I54+K54+M54</f>
        <v>370</v>
      </c>
      <c r="Q54" s="345">
        <f>G54+K54</f>
        <v>370</v>
      </c>
      <c r="R54" s="307">
        <v>1</v>
      </c>
      <c r="S54" s="82"/>
      <c r="T54" s="83"/>
      <c r="U54" s="84"/>
      <c r="V54" s="85"/>
      <c r="W54" s="86"/>
      <c r="X54" s="86"/>
      <c r="Y54" s="87"/>
      <c r="Z54" s="1164">
        <v>2</v>
      </c>
    </row>
    <row r="55" spans="2:27" ht="16.5" thickBot="1" x14ac:dyDescent="0.3">
      <c r="B55" s="34">
        <f t="shared" si="1"/>
        <v>42</v>
      </c>
      <c r="C55" s="88" t="s">
        <v>42</v>
      </c>
      <c r="D55" s="89" t="s">
        <v>117</v>
      </c>
      <c r="E55" s="89" t="s">
        <v>21</v>
      </c>
      <c r="F55" s="90" t="s">
        <v>116</v>
      </c>
      <c r="G55" s="91"/>
      <c r="H55" s="92"/>
      <c r="I55" s="91">
        <v>177.5</v>
      </c>
      <c r="J55" s="93" t="s">
        <v>56</v>
      </c>
      <c r="K55" s="94"/>
      <c r="L55" s="95"/>
      <c r="M55" s="331">
        <v>123.5</v>
      </c>
      <c r="N55" s="174" t="s">
        <v>56</v>
      </c>
      <c r="O55" s="332">
        <v>1</v>
      </c>
      <c r="P55" s="38">
        <f>G55+I55+K55+M55</f>
        <v>301</v>
      </c>
      <c r="Q55" s="353">
        <f>I55+M55</f>
        <v>301</v>
      </c>
      <c r="R55" s="318">
        <v>2</v>
      </c>
      <c r="S55" s="96"/>
      <c r="T55" s="97"/>
      <c r="U55" s="98"/>
      <c r="V55" s="99"/>
      <c r="W55" s="100"/>
      <c r="X55" s="100"/>
      <c r="Y55" s="101" t="s">
        <v>45</v>
      </c>
      <c r="Z55" s="1164">
        <v>2</v>
      </c>
      <c r="AA55">
        <f>SUM(Z54:Z55)</f>
        <v>4</v>
      </c>
    </row>
    <row r="56" spans="2:27" ht="17.25" customHeight="1" x14ac:dyDescent="0.2">
      <c r="G56" s="149">
        <v>15</v>
      </c>
      <c r="H56" s="149"/>
      <c r="I56" s="149">
        <v>13</v>
      </c>
      <c r="J56" s="149"/>
      <c r="K56" s="149">
        <v>21</v>
      </c>
      <c r="L56" s="149"/>
      <c r="M56" s="149">
        <v>27</v>
      </c>
      <c r="N56" s="149"/>
      <c r="O56" s="1173">
        <f>SUM(G56:M56)</f>
        <v>76</v>
      </c>
      <c r="R56" s="7"/>
      <c r="AA56">
        <f>SUM(AA14:AA55)</f>
        <v>76</v>
      </c>
    </row>
    <row r="57" spans="2:27" x14ac:dyDescent="0.2">
      <c r="C57" s="1341" t="s">
        <v>1196</v>
      </c>
      <c r="D57" s="1341" t="s">
        <v>1366</v>
      </c>
      <c r="E57" s="1027" t="s">
        <v>1199</v>
      </c>
      <c r="F57" s="1027">
        <v>44</v>
      </c>
      <c r="G57" s="178"/>
      <c r="H57" s="102"/>
      <c r="I57" s="102"/>
      <c r="O57"/>
      <c r="P57" s="7"/>
    </row>
    <row r="58" spans="2:27" x14ac:dyDescent="0.2">
      <c r="C58" s="1342"/>
      <c r="D58" s="1343"/>
      <c r="E58" s="1027" t="s">
        <v>1206</v>
      </c>
      <c r="F58" s="1027">
        <v>7</v>
      </c>
      <c r="G58" s="178"/>
      <c r="J58" s="102"/>
      <c r="K58" s="102"/>
      <c r="O58"/>
      <c r="R58" s="7"/>
    </row>
    <row r="59" spans="2:27" x14ac:dyDescent="0.2">
      <c r="C59" s="1342"/>
      <c r="D59" s="1341" t="s">
        <v>1367</v>
      </c>
      <c r="E59" s="1027" t="s">
        <v>1199</v>
      </c>
      <c r="F59" s="1027">
        <v>24</v>
      </c>
      <c r="G59" s="1198"/>
      <c r="H59" s="1026"/>
      <c r="I59" s="1036" t="s">
        <v>978</v>
      </c>
      <c r="J59" s="1037" t="s">
        <v>980</v>
      </c>
      <c r="K59" s="1037" t="s">
        <v>981</v>
      </c>
      <c r="O59"/>
      <c r="R59" s="7"/>
    </row>
    <row r="60" spans="2:27" x14ac:dyDescent="0.2">
      <c r="C60" s="1343"/>
      <c r="D60" s="1343"/>
      <c r="E60" s="1027" t="s">
        <v>1206</v>
      </c>
      <c r="F60" s="1027">
        <v>1</v>
      </c>
      <c r="G60" s="1198"/>
      <c r="H60" s="1026"/>
      <c r="I60" s="1026"/>
      <c r="J60" s="1034"/>
      <c r="K60" s="1034"/>
      <c r="O60"/>
      <c r="R60" s="7"/>
    </row>
    <row r="61" spans="2:27" x14ac:dyDescent="0.2">
      <c r="C61" s="178"/>
      <c r="D61" s="178"/>
      <c r="E61" s="178" t="s">
        <v>719</v>
      </c>
      <c r="F61" s="1195">
        <f>SUM(F57:F60)</f>
        <v>76</v>
      </c>
      <c r="G61" s="9"/>
      <c r="H61" s="1027" t="s">
        <v>1346</v>
      </c>
      <c r="I61" s="1026">
        <v>14</v>
      </c>
      <c r="J61" s="1026">
        <v>2</v>
      </c>
      <c r="K61" s="1035">
        <f t="shared" ref="K61:K66" si="5">I61-J61</f>
        <v>12</v>
      </c>
      <c r="O61"/>
      <c r="R61" s="7"/>
    </row>
    <row r="62" spans="2:27" x14ac:dyDescent="0.2">
      <c r="C62" s="6"/>
      <c r="D62" s="6"/>
      <c r="H62" s="1027" t="s">
        <v>443</v>
      </c>
      <c r="I62" s="1026">
        <v>5</v>
      </c>
      <c r="J62" s="1026"/>
      <c r="K62" s="1035">
        <f t="shared" si="5"/>
        <v>5</v>
      </c>
      <c r="O62"/>
      <c r="R62" s="7"/>
    </row>
    <row r="63" spans="2:27" x14ac:dyDescent="0.2">
      <c r="C63" s="6"/>
      <c r="D63" s="6"/>
      <c r="H63" s="1027" t="s">
        <v>860</v>
      </c>
      <c r="I63" s="1026">
        <v>3</v>
      </c>
      <c r="J63" s="1026"/>
      <c r="K63" s="1035">
        <f t="shared" si="5"/>
        <v>3</v>
      </c>
      <c r="O63"/>
      <c r="R63" s="7"/>
    </row>
    <row r="64" spans="2:27" x14ac:dyDescent="0.2">
      <c r="C64" s="6"/>
      <c r="D64" s="6"/>
      <c r="H64" s="1071" t="s">
        <v>1341</v>
      </c>
      <c r="I64" s="1072">
        <v>3</v>
      </c>
      <c r="J64" s="1072"/>
      <c r="K64" s="1073">
        <f t="shared" si="5"/>
        <v>3</v>
      </c>
      <c r="O64"/>
      <c r="R64" s="7"/>
    </row>
    <row r="65" spans="3:18" x14ac:dyDescent="0.2">
      <c r="C65" s="6"/>
      <c r="D65" s="6"/>
      <c r="H65" s="1027" t="s">
        <v>958</v>
      </c>
      <c r="I65" s="1026">
        <v>2</v>
      </c>
      <c r="J65" s="1034"/>
      <c r="K65" s="1035">
        <f t="shared" si="5"/>
        <v>2</v>
      </c>
      <c r="O65"/>
      <c r="R65" s="7"/>
    </row>
    <row r="66" spans="3:18" x14ac:dyDescent="0.2">
      <c r="C66" s="6"/>
      <c r="D66" s="6"/>
      <c r="H66" s="1027" t="s">
        <v>1333</v>
      </c>
      <c r="I66" s="1026">
        <v>2</v>
      </c>
      <c r="J66" s="1026"/>
      <c r="K66" s="1035">
        <f t="shared" si="5"/>
        <v>2</v>
      </c>
      <c r="O66"/>
      <c r="R66" s="7"/>
    </row>
    <row r="67" spans="3:18" x14ac:dyDescent="0.2">
      <c r="C67" s="6"/>
      <c r="D67" s="6"/>
      <c r="H67" s="1027" t="s">
        <v>1348</v>
      </c>
      <c r="I67" s="1026">
        <v>2</v>
      </c>
      <c r="J67" s="1026"/>
      <c r="K67" s="1035">
        <f t="shared" ref="K67:K76" si="6">I67-J67</f>
        <v>2</v>
      </c>
      <c r="O67"/>
      <c r="R67" s="7"/>
    </row>
    <row r="68" spans="3:18" x14ac:dyDescent="0.2">
      <c r="C68" s="6"/>
      <c r="D68" s="6"/>
      <c r="H68" s="1027" t="s">
        <v>1337</v>
      </c>
      <c r="I68" s="1026">
        <v>1</v>
      </c>
      <c r="J68" s="1026"/>
      <c r="K68" s="1035">
        <f t="shared" si="6"/>
        <v>1</v>
      </c>
      <c r="O68"/>
      <c r="R68" s="7"/>
    </row>
    <row r="69" spans="3:18" x14ac:dyDescent="0.2">
      <c r="C69" s="6"/>
      <c r="D69" s="6"/>
      <c r="H69" s="1027" t="s">
        <v>211</v>
      </c>
      <c r="I69" s="1026">
        <v>1</v>
      </c>
      <c r="J69" s="1026"/>
      <c r="K69" s="1035">
        <f t="shared" si="6"/>
        <v>1</v>
      </c>
      <c r="O69"/>
      <c r="R69" s="7"/>
    </row>
    <row r="70" spans="3:18" x14ac:dyDescent="0.2">
      <c r="C70" s="6"/>
      <c r="D70" s="6"/>
      <c r="H70" s="1027" t="s">
        <v>186</v>
      </c>
      <c r="I70" s="1026">
        <v>1</v>
      </c>
      <c r="J70" s="1034"/>
      <c r="K70" s="1035">
        <f>I70-J70</f>
        <v>1</v>
      </c>
      <c r="O70"/>
      <c r="R70" s="7"/>
    </row>
    <row r="71" spans="3:18" x14ac:dyDescent="0.2">
      <c r="C71" s="6"/>
      <c r="D71" s="6"/>
      <c r="H71" s="1027" t="s">
        <v>183</v>
      </c>
      <c r="I71" s="1026">
        <v>1</v>
      </c>
      <c r="J71" s="1026"/>
      <c r="K71" s="1035">
        <f t="shared" si="6"/>
        <v>1</v>
      </c>
      <c r="O71"/>
      <c r="R71" s="7"/>
    </row>
    <row r="72" spans="3:18" x14ac:dyDescent="0.2">
      <c r="C72" s="6"/>
      <c r="D72" s="6"/>
      <c r="H72" s="1027" t="s">
        <v>965</v>
      </c>
      <c r="I72" s="1026">
        <v>1</v>
      </c>
      <c r="J72" s="1026"/>
      <c r="K72" s="1035">
        <f t="shared" si="6"/>
        <v>1</v>
      </c>
      <c r="O72"/>
      <c r="R72" s="7"/>
    </row>
    <row r="73" spans="3:18" x14ac:dyDescent="0.2">
      <c r="C73" s="6"/>
      <c r="D73" s="6"/>
      <c r="H73" s="1027" t="s">
        <v>436</v>
      </c>
      <c r="I73" s="1026">
        <v>1</v>
      </c>
      <c r="J73" s="1026"/>
      <c r="K73" s="1035">
        <f t="shared" si="6"/>
        <v>1</v>
      </c>
      <c r="O73"/>
      <c r="R73" s="7"/>
    </row>
    <row r="74" spans="3:18" x14ac:dyDescent="0.2">
      <c r="C74" s="6"/>
      <c r="D74" s="6"/>
      <c r="H74" s="1027" t="s">
        <v>160</v>
      </c>
      <c r="I74" s="1026">
        <v>1</v>
      </c>
      <c r="J74" s="1026"/>
      <c r="K74" s="1035">
        <f t="shared" si="6"/>
        <v>1</v>
      </c>
      <c r="O74"/>
      <c r="R74" s="7"/>
    </row>
    <row r="75" spans="3:18" x14ac:dyDescent="0.2">
      <c r="C75" s="6"/>
      <c r="D75" s="6"/>
      <c r="H75" s="1027" t="s">
        <v>1358</v>
      </c>
      <c r="I75" s="1026">
        <v>1</v>
      </c>
      <c r="J75" s="1026"/>
      <c r="K75" s="1035">
        <f t="shared" si="6"/>
        <v>1</v>
      </c>
      <c r="O75"/>
      <c r="R75" s="7"/>
    </row>
    <row r="76" spans="3:18" x14ac:dyDescent="0.2">
      <c r="C76" s="6"/>
      <c r="D76" s="6"/>
      <c r="H76" s="1027" t="s">
        <v>1349</v>
      </c>
      <c r="I76" s="1026">
        <v>1</v>
      </c>
      <c r="J76" s="1026"/>
      <c r="K76" s="1035">
        <f t="shared" si="6"/>
        <v>1</v>
      </c>
      <c r="O76"/>
      <c r="R76" s="7"/>
    </row>
    <row r="77" spans="3:18" x14ac:dyDescent="0.2">
      <c r="C77" s="6"/>
      <c r="D77" s="6"/>
      <c r="H77" s="1031"/>
      <c r="I77" s="1031">
        <f>SUM(I61:I76)</f>
        <v>40</v>
      </c>
      <c r="J77" s="1031">
        <f>SUM(J61:J76)</f>
        <v>2</v>
      </c>
      <c r="K77" s="1031">
        <f>SUM(K61:K76)</f>
        <v>38</v>
      </c>
      <c r="O77"/>
      <c r="R77" s="7"/>
    </row>
    <row r="78" spans="3:18" x14ac:dyDescent="0.2">
      <c r="C78" s="6"/>
      <c r="D78" s="6"/>
      <c r="K78" s="149"/>
      <c r="O78"/>
      <c r="R78" s="7"/>
    </row>
    <row r="79" spans="3:18" x14ac:dyDescent="0.2">
      <c r="C79" s="6"/>
      <c r="D79" s="6"/>
      <c r="H79" s="178" t="s">
        <v>982</v>
      </c>
      <c r="O79"/>
      <c r="R79" s="7"/>
    </row>
    <row r="80" spans="3:18" x14ac:dyDescent="0.2">
      <c r="C80" s="6"/>
      <c r="D80" s="6"/>
      <c r="O80"/>
      <c r="R80" s="7"/>
    </row>
    <row r="81" spans="3:18" x14ac:dyDescent="0.2">
      <c r="C81" s="6"/>
      <c r="D81" s="6"/>
      <c r="O81"/>
      <c r="R81" s="7"/>
    </row>
    <row r="82" spans="3:18" x14ac:dyDescent="0.2">
      <c r="C82" s="6"/>
      <c r="D82" s="6"/>
      <c r="O82"/>
      <c r="R82" s="7"/>
    </row>
    <row r="83" spans="3:18" x14ac:dyDescent="0.2">
      <c r="C83" s="6"/>
      <c r="D83" s="6"/>
      <c r="O83"/>
      <c r="R83" s="7"/>
    </row>
    <row r="84" spans="3:18" x14ac:dyDescent="0.2">
      <c r="C84" s="6"/>
      <c r="D84" s="6"/>
      <c r="O84"/>
      <c r="Q84" s="7"/>
    </row>
    <row r="85" spans="3:18" x14ac:dyDescent="0.2">
      <c r="C85" s="6"/>
      <c r="D85" s="6"/>
      <c r="O85"/>
      <c r="Q85" s="7"/>
    </row>
  </sheetData>
  <autoFilter ref="C1:C77" xr:uid="{00000000-0009-0000-0000-000007000000}"/>
  <mergeCells count="38">
    <mergeCell ref="C57:C60"/>
    <mergeCell ref="D57:D58"/>
    <mergeCell ref="D59:D60"/>
    <mergeCell ref="K51:L51"/>
    <mergeCell ref="K48:L48"/>
    <mergeCell ref="P47:Q47"/>
    <mergeCell ref="P48:Q48"/>
    <mergeCell ref="M53:N53"/>
    <mergeCell ref="M47:N47"/>
    <mergeCell ref="O12:O13"/>
    <mergeCell ref="P12:R12"/>
    <mergeCell ref="S10:Y11"/>
    <mergeCell ref="P30:Q30"/>
    <mergeCell ref="P31:Q31"/>
    <mergeCell ref="V12:V13"/>
    <mergeCell ref="U12:U13"/>
    <mergeCell ref="Y12:Y13"/>
    <mergeCell ref="X12:X13"/>
    <mergeCell ref="W12:W13"/>
    <mergeCell ref="S12:S13"/>
    <mergeCell ref="T12:T13"/>
    <mergeCell ref="K12:L12"/>
    <mergeCell ref="M12:N12"/>
    <mergeCell ref="G12:H12"/>
    <mergeCell ref="I12:J12"/>
    <mergeCell ref="B12:B13"/>
    <mergeCell ref="C12:C13"/>
    <mergeCell ref="D12:D13"/>
    <mergeCell ref="F12:F13"/>
    <mergeCell ref="E12:E13"/>
    <mergeCell ref="G40:H40"/>
    <mergeCell ref="M29:N29"/>
    <mergeCell ref="K31:L31"/>
    <mergeCell ref="M30:N30"/>
    <mergeCell ref="G27:H27"/>
    <mergeCell ref="K27:L27"/>
    <mergeCell ref="M28:N28"/>
    <mergeCell ref="M31:N31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60" orientation="landscape" r:id="rId1"/>
  <headerFooter alignWithMargins="0"/>
  <rowBreaks count="1" manualBreakCount="1">
    <brk id="55" max="1638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58"/>
  <sheetViews>
    <sheetView showGridLines="0" zoomScale="60" zoomScaleNormal="60" zoomScaleSheetLayoutView="90" workbookViewId="0">
      <selection activeCell="C9" sqref="C9:C35"/>
    </sheetView>
  </sheetViews>
  <sheetFormatPr defaultRowHeight="12.75" x14ac:dyDescent="0.2"/>
  <cols>
    <col min="1" max="1" width="3.5703125" customWidth="1"/>
    <col min="2" max="2" width="5.5703125" style="6" customWidth="1"/>
    <col min="3" max="3" width="26.7109375" customWidth="1"/>
    <col min="4" max="4" width="19.42578125" customWidth="1"/>
    <col min="5" max="5" width="17.42578125" customWidth="1"/>
    <col min="6" max="6" width="6" customWidth="1"/>
    <col min="7" max="9" width="11.85546875" customWidth="1"/>
    <col min="10" max="10" width="13" customWidth="1"/>
    <col min="11" max="11" width="11.85546875" customWidth="1"/>
    <col min="12" max="12" width="12.85546875" customWidth="1"/>
    <col min="13" max="13" width="8" style="178" customWidth="1"/>
    <col min="14" max="14" width="9.7109375" style="178" customWidth="1"/>
    <col min="15" max="16" width="11.85546875" customWidth="1"/>
    <col min="17" max="17" width="14.85546875" customWidth="1"/>
  </cols>
  <sheetData>
    <row r="1" spans="2:24" x14ac:dyDescent="0.2">
      <c r="M1"/>
      <c r="N1"/>
    </row>
    <row r="2" spans="2:24" ht="15.75" x14ac:dyDescent="0.25">
      <c r="C2" s="358" t="s">
        <v>272</v>
      </c>
      <c r="M2"/>
      <c r="N2"/>
    </row>
    <row r="4" spans="2:24" ht="18" x14ac:dyDescent="0.25">
      <c r="B4" s="8"/>
      <c r="D4" s="120"/>
      <c r="E4" s="120"/>
      <c r="F4" s="120"/>
      <c r="G4" s="186" t="s">
        <v>125</v>
      </c>
      <c r="H4" s="121" t="s">
        <v>128</v>
      </c>
      <c r="I4" s="186" t="s">
        <v>125</v>
      </c>
      <c r="J4" s="121" t="s">
        <v>128</v>
      </c>
      <c r="K4" s="186" t="s">
        <v>125</v>
      </c>
      <c r="L4" s="122" t="s">
        <v>128</v>
      </c>
      <c r="M4" s="188"/>
      <c r="N4" s="267"/>
      <c r="O4" s="190"/>
      <c r="P4" s="186" t="s">
        <v>125</v>
      </c>
      <c r="Q4" s="121" t="s">
        <v>106</v>
      </c>
      <c r="T4" s="1029" t="s">
        <v>22</v>
      </c>
      <c r="U4" s="1029" t="s">
        <v>72</v>
      </c>
      <c r="V4" s="1029" t="s">
        <v>108</v>
      </c>
      <c r="W4" s="1029" t="s">
        <v>116</v>
      </c>
    </row>
    <row r="5" spans="2:24" ht="18" x14ac:dyDescent="0.25">
      <c r="D5" s="120"/>
      <c r="E5" s="120"/>
      <c r="F5" s="120"/>
      <c r="G5" s="270" t="s">
        <v>223</v>
      </c>
      <c r="H5" s="125" t="s">
        <v>129</v>
      </c>
      <c r="I5" s="270" t="s">
        <v>223</v>
      </c>
      <c r="J5" s="125" t="s">
        <v>152</v>
      </c>
      <c r="K5" s="270" t="s">
        <v>223</v>
      </c>
      <c r="L5" s="124" t="s">
        <v>152</v>
      </c>
      <c r="M5" s="189"/>
      <c r="O5" s="162"/>
      <c r="P5" s="270" t="s">
        <v>223</v>
      </c>
      <c r="Q5" s="125" t="s">
        <v>88</v>
      </c>
      <c r="T5" s="1029">
        <v>17</v>
      </c>
      <c r="U5" s="1029">
        <v>19</v>
      </c>
      <c r="V5" s="1029">
        <v>3</v>
      </c>
      <c r="W5" s="1029">
        <v>3</v>
      </c>
      <c r="X5">
        <f>SUM(T5:W5)</f>
        <v>42</v>
      </c>
    </row>
    <row r="6" spans="2:24" ht="18.75" thickBot="1" x14ac:dyDescent="0.3">
      <c r="D6" s="120"/>
      <c r="E6" s="120"/>
      <c r="F6" s="120"/>
      <c r="G6" s="191"/>
      <c r="H6" s="192" t="s">
        <v>248</v>
      </c>
      <c r="I6" s="191"/>
      <c r="J6" s="192" t="s">
        <v>248</v>
      </c>
      <c r="K6" s="191"/>
      <c r="L6" s="271" t="s">
        <v>248</v>
      </c>
      <c r="M6" s="194"/>
      <c r="N6" s="268"/>
      <c r="O6" s="195"/>
      <c r="P6" s="191"/>
      <c r="Q6" s="192" t="s">
        <v>250</v>
      </c>
    </row>
    <row r="7" spans="2:24" s="9" customFormat="1" ht="55.5" customHeight="1" x14ac:dyDescent="0.2">
      <c r="B7" s="1431" t="s">
        <v>0</v>
      </c>
      <c r="C7" s="1433" t="s">
        <v>1</v>
      </c>
      <c r="D7" s="1435" t="s">
        <v>2</v>
      </c>
      <c r="E7" s="1435" t="s">
        <v>3</v>
      </c>
      <c r="F7" s="1435" t="s">
        <v>4</v>
      </c>
      <c r="G7" s="1426" t="s">
        <v>244</v>
      </c>
      <c r="H7" s="1430"/>
      <c r="I7" s="1426" t="s">
        <v>245</v>
      </c>
      <c r="J7" s="1427"/>
      <c r="K7" s="1477" t="s">
        <v>1374</v>
      </c>
      <c r="L7" s="1429"/>
      <c r="M7" s="1478" t="s">
        <v>5</v>
      </c>
      <c r="N7" s="1471" t="s">
        <v>247</v>
      </c>
      <c r="O7" s="1473" t="s">
        <v>246</v>
      </c>
      <c r="P7" s="1426" t="s">
        <v>249</v>
      </c>
      <c r="Q7" s="1427"/>
    </row>
    <row r="8" spans="2:24" s="9" customFormat="1" ht="27" customHeight="1" thickBot="1" x14ac:dyDescent="0.25">
      <c r="B8" s="1432"/>
      <c r="C8" s="1434"/>
      <c r="D8" s="1436"/>
      <c r="E8" s="1436"/>
      <c r="F8" s="1436"/>
      <c r="G8" s="114" t="s">
        <v>14</v>
      </c>
      <c r="H8" s="115" t="s">
        <v>15</v>
      </c>
      <c r="I8" s="114" t="s">
        <v>14</v>
      </c>
      <c r="J8" s="117" t="s">
        <v>15</v>
      </c>
      <c r="K8" s="237" t="s">
        <v>14</v>
      </c>
      <c r="L8" s="236" t="s">
        <v>15</v>
      </c>
      <c r="M8" s="1479"/>
      <c r="N8" s="1472"/>
      <c r="O8" s="1474"/>
      <c r="P8" s="114" t="s">
        <v>14</v>
      </c>
      <c r="Q8" s="117" t="s">
        <v>15</v>
      </c>
    </row>
    <row r="9" spans="2:24" ht="15.75" x14ac:dyDescent="0.25">
      <c r="B9" s="199">
        <v>1</v>
      </c>
      <c r="C9" s="200" t="s">
        <v>205</v>
      </c>
      <c r="D9" s="201" t="s">
        <v>206</v>
      </c>
      <c r="E9" s="201" t="s">
        <v>186</v>
      </c>
      <c r="F9" s="249" t="s">
        <v>22</v>
      </c>
      <c r="G9" s="226">
        <v>220</v>
      </c>
      <c r="H9" s="223" t="s">
        <v>23</v>
      </c>
      <c r="I9" s="226">
        <v>275.5</v>
      </c>
      <c r="J9" s="213" t="s">
        <v>30</v>
      </c>
      <c r="K9" s="287">
        <v>251</v>
      </c>
      <c r="L9" s="211" t="s">
        <v>30</v>
      </c>
      <c r="M9" s="1001">
        <v>2</v>
      </c>
      <c r="N9" s="272">
        <f>G9+I9+K9</f>
        <v>746.5</v>
      </c>
      <c r="O9" s="273">
        <v>1</v>
      </c>
      <c r="P9" s="226"/>
      <c r="Q9" s="213"/>
      <c r="R9" s="1164">
        <v>3</v>
      </c>
      <c r="S9" s="1164"/>
    </row>
    <row r="10" spans="2:24" ht="15.75" x14ac:dyDescent="0.25">
      <c r="B10" s="16">
        <f>B9+1</f>
        <v>2</v>
      </c>
      <c r="C10" s="17" t="s">
        <v>92</v>
      </c>
      <c r="D10" s="18" t="s">
        <v>51</v>
      </c>
      <c r="E10" s="18" t="s">
        <v>194</v>
      </c>
      <c r="F10" s="250" t="s">
        <v>22</v>
      </c>
      <c r="G10" s="227">
        <v>189.5</v>
      </c>
      <c r="H10" s="1" t="s">
        <v>56</v>
      </c>
      <c r="I10" s="227">
        <v>233.5</v>
      </c>
      <c r="J10" s="138" t="s">
        <v>34</v>
      </c>
      <c r="K10" s="288">
        <v>261</v>
      </c>
      <c r="L10" s="166" t="s">
        <v>30</v>
      </c>
      <c r="M10" s="1002">
        <v>1</v>
      </c>
      <c r="N10" s="274">
        <f t="shared" ref="N10:N35" si="0">G10+I10+K10</f>
        <v>684</v>
      </c>
      <c r="O10" s="275">
        <v>2</v>
      </c>
      <c r="P10" s="227">
        <v>260</v>
      </c>
      <c r="Q10" s="138" t="s">
        <v>30</v>
      </c>
      <c r="R10" s="1164">
        <v>4</v>
      </c>
      <c r="S10" s="1164"/>
    </row>
    <row r="11" spans="2:24" ht="15.75" x14ac:dyDescent="0.25">
      <c r="B11" s="16">
        <f t="shared" ref="B11:B35" si="1">B10+1</f>
        <v>3</v>
      </c>
      <c r="C11" s="17" t="s">
        <v>85</v>
      </c>
      <c r="D11" s="18" t="s">
        <v>86</v>
      </c>
      <c r="E11" s="18" t="s">
        <v>87</v>
      </c>
      <c r="F11" s="250" t="s">
        <v>22</v>
      </c>
      <c r="G11" s="227">
        <v>206</v>
      </c>
      <c r="H11" s="1" t="s">
        <v>23</v>
      </c>
      <c r="I11" s="227"/>
      <c r="J11" s="138"/>
      <c r="K11" s="288">
        <v>243.5</v>
      </c>
      <c r="L11" s="166" t="s">
        <v>30</v>
      </c>
      <c r="M11" s="1002">
        <v>3</v>
      </c>
      <c r="N11" s="274">
        <f t="shared" si="0"/>
        <v>449.5</v>
      </c>
      <c r="O11" s="275">
        <v>3</v>
      </c>
      <c r="P11" s="227"/>
      <c r="Q11" s="138"/>
      <c r="R11" s="1164">
        <v>2</v>
      </c>
      <c r="S11" s="1164"/>
    </row>
    <row r="12" spans="2:24" ht="15.75" x14ac:dyDescent="0.25">
      <c r="B12" s="16">
        <f t="shared" si="1"/>
        <v>4</v>
      </c>
      <c r="C12" s="48" t="s">
        <v>226</v>
      </c>
      <c r="D12" s="49" t="s">
        <v>227</v>
      </c>
      <c r="E12" s="49" t="s">
        <v>44</v>
      </c>
      <c r="F12" s="251" t="s">
        <v>22</v>
      </c>
      <c r="G12" s="231"/>
      <c r="H12" s="225"/>
      <c r="I12" s="231">
        <v>269.5</v>
      </c>
      <c r="J12" s="137" t="s">
        <v>30</v>
      </c>
      <c r="K12" s="289"/>
      <c r="L12" s="163"/>
      <c r="M12" s="1003"/>
      <c r="N12" s="274">
        <f t="shared" si="0"/>
        <v>269.5</v>
      </c>
      <c r="O12" s="276">
        <v>4</v>
      </c>
      <c r="P12" s="231"/>
      <c r="Q12" s="137"/>
      <c r="R12" s="1164">
        <v>1</v>
      </c>
      <c r="S12" s="1164"/>
    </row>
    <row r="13" spans="2:24" ht="15.75" x14ac:dyDescent="0.25">
      <c r="B13" s="16">
        <f t="shared" si="1"/>
        <v>5</v>
      </c>
      <c r="C13" s="48" t="s">
        <v>229</v>
      </c>
      <c r="D13" s="49" t="s">
        <v>101</v>
      </c>
      <c r="E13" s="49" t="s">
        <v>102</v>
      </c>
      <c r="F13" s="251" t="s">
        <v>22</v>
      </c>
      <c r="G13" s="231"/>
      <c r="H13" s="225"/>
      <c r="I13" s="231">
        <v>209.5</v>
      </c>
      <c r="J13" s="137" t="s">
        <v>23</v>
      </c>
      <c r="K13" s="289"/>
      <c r="L13" s="163"/>
      <c r="M13" s="1003"/>
      <c r="N13" s="274">
        <f t="shared" si="0"/>
        <v>209.5</v>
      </c>
      <c r="O13" s="276">
        <v>5</v>
      </c>
      <c r="P13" s="231"/>
      <c r="Q13" s="137"/>
      <c r="R13" s="1164">
        <v>1</v>
      </c>
      <c r="S13" s="1164"/>
    </row>
    <row r="14" spans="2:24" ht="15.75" x14ac:dyDescent="0.25">
      <c r="B14" s="16">
        <f t="shared" si="1"/>
        <v>6</v>
      </c>
      <c r="C14" s="48" t="s">
        <v>37</v>
      </c>
      <c r="D14" s="49" t="s">
        <v>97</v>
      </c>
      <c r="E14" s="49" t="s">
        <v>494</v>
      </c>
      <c r="F14" s="251" t="s">
        <v>22</v>
      </c>
      <c r="G14" s="231"/>
      <c r="H14" s="225"/>
      <c r="I14" s="231"/>
      <c r="J14" s="137"/>
      <c r="K14" s="289">
        <v>207.5</v>
      </c>
      <c r="L14" s="163" t="s">
        <v>23</v>
      </c>
      <c r="M14" s="1004">
        <v>4</v>
      </c>
      <c r="N14" s="274">
        <f t="shared" si="0"/>
        <v>207.5</v>
      </c>
      <c r="O14" s="276">
        <v>6</v>
      </c>
      <c r="P14" s="231"/>
      <c r="Q14" s="137"/>
      <c r="R14" s="1164">
        <v>1</v>
      </c>
      <c r="S14" s="1164"/>
    </row>
    <row r="15" spans="2:24" ht="15.75" x14ac:dyDescent="0.25">
      <c r="B15" s="132">
        <f t="shared" ref="B15:B20" si="2">B14+1</f>
        <v>7</v>
      </c>
      <c r="C15" s="103" t="s">
        <v>230</v>
      </c>
      <c r="D15" s="104" t="s">
        <v>231</v>
      </c>
      <c r="E15" s="104" t="s">
        <v>418</v>
      </c>
      <c r="F15" s="298" t="s">
        <v>22</v>
      </c>
      <c r="G15" s="228"/>
      <c r="H15" s="224"/>
      <c r="I15" s="228"/>
      <c r="J15" s="141"/>
      <c r="K15" s="299">
        <v>133.5</v>
      </c>
      <c r="L15" s="168" t="s">
        <v>56</v>
      </c>
      <c r="M15" s="1005">
        <v>5</v>
      </c>
      <c r="N15" s="282">
        <f t="shared" si="0"/>
        <v>133.5</v>
      </c>
      <c r="O15" s="300">
        <v>7</v>
      </c>
      <c r="P15" s="228"/>
      <c r="Q15" s="141"/>
      <c r="R15" s="1164">
        <v>1</v>
      </c>
      <c r="S15" s="1164"/>
    </row>
    <row r="16" spans="2:24" ht="15.75" x14ac:dyDescent="0.25">
      <c r="B16" s="16">
        <f t="shared" si="2"/>
        <v>8</v>
      </c>
      <c r="C16" s="17" t="s">
        <v>88</v>
      </c>
      <c r="D16" s="18" t="s">
        <v>89</v>
      </c>
      <c r="E16" s="18" t="s">
        <v>183</v>
      </c>
      <c r="F16" s="250" t="s">
        <v>22</v>
      </c>
      <c r="G16" s="227"/>
      <c r="H16" s="1"/>
      <c r="I16" s="227"/>
      <c r="J16" s="138"/>
      <c r="K16" s="288"/>
      <c r="L16" s="166"/>
      <c r="M16" s="1006"/>
      <c r="N16" s="274"/>
      <c r="O16" s="281"/>
      <c r="P16" s="227">
        <v>261.5</v>
      </c>
      <c r="Q16" s="138" t="s">
        <v>30</v>
      </c>
      <c r="R16" s="1164">
        <v>1</v>
      </c>
      <c r="S16" s="1164"/>
    </row>
    <row r="17" spans="2:19" ht="15.75" x14ac:dyDescent="0.25">
      <c r="B17" s="16">
        <f t="shared" si="2"/>
        <v>9</v>
      </c>
      <c r="C17" s="17" t="s">
        <v>52</v>
      </c>
      <c r="D17" s="18" t="s">
        <v>251</v>
      </c>
      <c r="E17" s="18" t="s">
        <v>211</v>
      </c>
      <c r="F17" s="250" t="s">
        <v>22</v>
      </c>
      <c r="G17" s="227"/>
      <c r="H17" s="1"/>
      <c r="I17" s="227"/>
      <c r="J17" s="138"/>
      <c r="K17" s="288"/>
      <c r="L17" s="166"/>
      <c r="M17" s="1006"/>
      <c r="N17" s="274"/>
      <c r="O17" s="281"/>
      <c r="P17" s="227">
        <v>233</v>
      </c>
      <c r="Q17" s="138" t="s">
        <v>34</v>
      </c>
      <c r="R17" s="1164">
        <v>1</v>
      </c>
      <c r="S17" s="1164"/>
    </row>
    <row r="18" spans="2:19" ht="15.75" x14ac:dyDescent="0.25">
      <c r="B18" s="16">
        <f t="shared" si="2"/>
        <v>10</v>
      </c>
      <c r="C18" s="17" t="s">
        <v>252</v>
      </c>
      <c r="D18" s="18" t="s">
        <v>253</v>
      </c>
      <c r="E18" s="18" t="s">
        <v>254</v>
      </c>
      <c r="F18" s="250" t="s">
        <v>22</v>
      </c>
      <c r="G18" s="227"/>
      <c r="H18" s="1"/>
      <c r="I18" s="227"/>
      <c r="J18" s="138"/>
      <c r="K18" s="288"/>
      <c r="L18" s="166"/>
      <c r="M18" s="1006"/>
      <c r="N18" s="274"/>
      <c r="O18" s="281"/>
      <c r="P18" s="227">
        <v>222.5</v>
      </c>
      <c r="Q18" s="138" t="s">
        <v>23</v>
      </c>
      <c r="R18" s="1164">
        <v>1</v>
      </c>
      <c r="S18" s="1164"/>
    </row>
    <row r="19" spans="2:19" ht="16.5" thickBot="1" x14ac:dyDescent="0.3">
      <c r="B19" s="301">
        <f t="shared" si="2"/>
        <v>11</v>
      </c>
      <c r="C19" s="103" t="s">
        <v>50</v>
      </c>
      <c r="D19" s="104" t="s">
        <v>51</v>
      </c>
      <c r="E19" s="104" t="s">
        <v>418</v>
      </c>
      <c r="F19" s="298" t="s">
        <v>22</v>
      </c>
      <c r="G19" s="228"/>
      <c r="H19" s="224"/>
      <c r="I19" s="228"/>
      <c r="J19" s="141"/>
      <c r="K19" s="299"/>
      <c r="L19" s="168"/>
      <c r="M19" s="1007"/>
      <c r="N19" s="284"/>
      <c r="O19" s="300"/>
      <c r="P19" s="228">
        <v>214</v>
      </c>
      <c r="Q19" s="141" t="s">
        <v>23</v>
      </c>
      <c r="R19" s="1164">
        <v>1</v>
      </c>
      <c r="S19" s="1164">
        <f>SUM(R9:R19)</f>
        <v>17</v>
      </c>
    </row>
    <row r="20" spans="2:19" ht="15.75" x14ac:dyDescent="0.25">
      <c r="B20" s="199">
        <f t="shared" si="2"/>
        <v>12</v>
      </c>
      <c r="C20" s="261" t="s">
        <v>106</v>
      </c>
      <c r="D20" s="262" t="s">
        <v>232</v>
      </c>
      <c r="E20" s="262" t="s">
        <v>44</v>
      </c>
      <c r="F20" s="263" t="s">
        <v>72</v>
      </c>
      <c r="G20" s="264">
        <v>229.5</v>
      </c>
      <c r="H20" s="265" t="s">
        <v>34</v>
      </c>
      <c r="I20" s="264">
        <v>236</v>
      </c>
      <c r="J20" s="266" t="s">
        <v>34</v>
      </c>
      <c r="K20" s="290">
        <v>231.5</v>
      </c>
      <c r="L20" s="291" t="s">
        <v>34</v>
      </c>
      <c r="M20" s="1008">
        <v>3</v>
      </c>
      <c r="N20" s="278">
        <f t="shared" si="0"/>
        <v>697</v>
      </c>
      <c r="O20" s="279">
        <v>1</v>
      </c>
      <c r="P20" s="264"/>
      <c r="Q20" s="266"/>
      <c r="R20" s="1164">
        <v>3</v>
      </c>
      <c r="S20" s="1164"/>
    </row>
    <row r="21" spans="2:19" ht="15.75" x14ac:dyDescent="0.25">
      <c r="B21" s="47">
        <f t="shared" si="1"/>
        <v>13</v>
      </c>
      <c r="C21" s="17" t="s">
        <v>88</v>
      </c>
      <c r="D21" s="18" t="s">
        <v>203</v>
      </c>
      <c r="E21" s="18" t="s">
        <v>81</v>
      </c>
      <c r="F21" s="58" t="s">
        <v>72</v>
      </c>
      <c r="G21" s="227">
        <v>169</v>
      </c>
      <c r="H21" s="1" t="s">
        <v>56</v>
      </c>
      <c r="I21" s="227">
        <v>200.5</v>
      </c>
      <c r="J21" s="31" t="s">
        <v>23</v>
      </c>
      <c r="K21" s="288">
        <v>157.5</v>
      </c>
      <c r="L21" s="166" t="s">
        <v>56</v>
      </c>
      <c r="M21" s="1002"/>
      <c r="N21" s="274">
        <f t="shared" si="0"/>
        <v>527</v>
      </c>
      <c r="O21" s="275">
        <v>2</v>
      </c>
      <c r="P21" s="227">
        <v>267.5</v>
      </c>
      <c r="Q21" s="31" t="s">
        <v>30</v>
      </c>
      <c r="R21" s="1164">
        <v>4</v>
      </c>
      <c r="S21" s="1164"/>
    </row>
    <row r="22" spans="2:19" ht="15.75" x14ac:dyDescent="0.25">
      <c r="B22" s="16">
        <f t="shared" si="1"/>
        <v>14</v>
      </c>
      <c r="C22" s="48" t="s">
        <v>233</v>
      </c>
      <c r="D22" s="49" t="s">
        <v>114</v>
      </c>
      <c r="E22" s="49" t="s">
        <v>26</v>
      </c>
      <c r="F22" s="50" t="s">
        <v>72</v>
      </c>
      <c r="G22" s="231">
        <v>172</v>
      </c>
      <c r="H22" s="225" t="s">
        <v>56</v>
      </c>
      <c r="I22" s="231"/>
      <c r="J22" s="56"/>
      <c r="K22" s="289">
        <v>214</v>
      </c>
      <c r="L22" s="163" t="s">
        <v>23</v>
      </c>
      <c r="M22" s="1003"/>
      <c r="N22" s="274">
        <f t="shared" si="0"/>
        <v>386</v>
      </c>
      <c r="O22" s="280">
        <v>3</v>
      </c>
      <c r="P22" s="231"/>
      <c r="Q22" s="56"/>
      <c r="R22" s="1164">
        <v>2</v>
      </c>
      <c r="S22" s="1164"/>
    </row>
    <row r="23" spans="2:19" ht="15.75" x14ac:dyDescent="0.25">
      <c r="B23" s="16">
        <f t="shared" si="1"/>
        <v>15</v>
      </c>
      <c r="C23" s="48" t="s">
        <v>70</v>
      </c>
      <c r="D23" s="49" t="s">
        <v>71</v>
      </c>
      <c r="E23" s="49" t="s">
        <v>26</v>
      </c>
      <c r="F23" s="50" t="s">
        <v>72</v>
      </c>
      <c r="G23" s="231"/>
      <c r="H23" s="225"/>
      <c r="I23" s="231"/>
      <c r="J23" s="56"/>
      <c r="K23" s="289">
        <v>261</v>
      </c>
      <c r="L23" s="163" t="s">
        <v>30</v>
      </c>
      <c r="M23" s="1003">
        <v>1</v>
      </c>
      <c r="N23" s="274">
        <f t="shared" si="0"/>
        <v>261</v>
      </c>
      <c r="O23" s="276">
        <v>4</v>
      </c>
      <c r="P23" s="231"/>
      <c r="Q23" s="56"/>
      <c r="R23" s="1164">
        <v>1</v>
      </c>
      <c r="S23" s="1164"/>
    </row>
    <row r="24" spans="2:19" ht="15.75" x14ac:dyDescent="0.25">
      <c r="B24" s="16">
        <f t="shared" si="1"/>
        <v>16</v>
      </c>
      <c r="C24" s="48" t="s">
        <v>109</v>
      </c>
      <c r="D24" s="49" t="s">
        <v>234</v>
      </c>
      <c r="E24" s="49" t="s">
        <v>235</v>
      </c>
      <c r="F24" s="50" t="s">
        <v>72</v>
      </c>
      <c r="G24" s="231"/>
      <c r="H24" s="225"/>
      <c r="I24" s="231"/>
      <c r="J24" s="137"/>
      <c r="K24" s="289">
        <v>246</v>
      </c>
      <c r="L24" s="163" t="s">
        <v>34</v>
      </c>
      <c r="M24" s="1003">
        <v>2</v>
      </c>
      <c r="N24" s="274">
        <f t="shared" si="0"/>
        <v>246</v>
      </c>
      <c r="O24" s="276">
        <v>5</v>
      </c>
      <c r="P24" s="231"/>
      <c r="Q24" s="137"/>
      <c r="R24" s="1164">
        <v>1</v>
      </c>
      <c r="S24" s="1164"/>
    </row>
    <row r="25" spans="2:19" ht="15.75" x14ac:dyDescent="0.25">
      <c r="B25" s="16">
        <f t="shared" si="1"/>
        <v>17</v>
      </c>
      <c r="C25" s="17" t="s">
        <v>236</v>
      </c>
      <c r="D25" s="18" t="s">
        <v>237</v>
      </c>
      <c r="E25" s="18" t="s">
        <v>26</v>
      </c>
      <c r="F25" s="58" t="s">
        <v>72</v>
      </c>
      <c r="G25" s="227"/>
      <c r="H25" s="1"/>
      <c r="I25" s="227"/>
      <c r="J25" s="31"/>
      <c r="K25" s="288">
        <v>239.5</v>
      </c>
      <c r="L25" s="166" t="s">
        <v>34</v>
      </c>
      <c r="M25" s="1002"/>
      <c r="N25" s="274">
        <f t="shared" si="0"/>
        <v>239.5</v>
      </c>
      <c r="O25" s="281">
        <v>6</v>
      </c>
      <c r="P25" s="227"/>
      <c r="Q25" s="31"/>
      <c r="R25" s="1164">
        <v>1</v>
      </c>
      <c r="S25" s="1164"/>
    </row>
    <row r="26" spans="2:19" ht="15.75" x14ac:dyDescent="0.25">
      <c r="B26" s="16">
        <f t="shared" si="1"/>
        <v>18</v>
      </c>
      <c r="C26" s="17" t="s">
        <v>238</v>
      </c>
      <c r="D26" s="18" t="s">
        <v>239</v>
      </c>
      <c r="E26" s="18" t="s">
        <v>240</v>
      </c>
      <c r="F26" s="58" t="s">
        <v>72</v>
      </c>
      <c r="G26" s="227"/>
      <c r="H26" s="1"/>
      <c r="I26" s="227">
        <v>178</v>
      </c>
      <c r="J26" s="31" t="s">
        <v>56</v>
      </c>
      <c r="K26" s="288"/>
      <c r="L26" s="166"/>
      <c r="M26" s="1002"/>
      <c r="N26" s="274">
        <f t="shared" si="0"/>
        <v>178</v>
      </c>
      <c r="O26" s="281">
        <v>7</v>
      </c>
      <c r="P26" s="227"/>
      <c r="Q26" s="31"/>
      <c r="R26" s="1164">
        <v>1</v>
      </c>
      <c r="S26" s="1164"/>
    </row>
    <row r="27" spans="2:19" ht="15.75" x14ac:dyDescent="0.25">
      <c r="B27" s="16">
        <f t="shared" si="1"/>
        <v>19</v>
      </c>
      <c r="C27" s="17" t="s">
        <v>19</v>
      </c>
      <c r="D27" s="18" t="s">
        <v>241</v>
      </c>
      <c r="E27" s="18" t="s">
        <v>240</v>
      </c>
      <c r="F27" s="58" t="s">
        <v>72</v>
      </c>
      <c r="G27" s="227"/>
      <c r="H27" s="1"/>
      <c r="I27" s="227">
        <v>169</v>
      </c>
      <c r="J27" s="31" t="s">
        <v>56</v>
      </c>
      <c r="K27" s="288"/>
      <c r="L27" s="166"/>
      <c r="M27" s="1002"/>
      <c r="N27" s="274">
        <f t="shared" si="0"/>
        <v>169</v>
      </c>
      <c r="O27" s="281">
        <v>8</v>
      </c>
      <c r="P27" s="227"/>
      <c r="Q27" s="31"/>
      <c r="R27" s="1164">
        <v>1</v>
      </c>
      <c r="S27" s="1164"/>
    </row>
    <row r="28" spans="2:19" ht="15.75" x14ac:dyDescent="0.25">
      <c r="B28" s="132">
        <f t="shared" si="1"/>
        <v>20</v>
      </c>
      <c r="C28" s="75" t="s">
        <v>79</v>
      </c>
      <c r="D28" s="76" t="s">
        <v>80</v>
      </c>
      <c r="E28" s="76" t="s">
        <v>418</v>
      </c>
      <c r="F28" s="113" t="s">
        <v>72</v>
      </c>
      <c r="G28" s="232"/>
      <c r="H28" s="5"/>
      <c r="I28" s="232"/>
      <c r="J28" s="269"/>
      <c r="K28" s="292">
        <v>154</v>
      </c>
      <c r="L28" s="170" t="s">
        <v>56</v>
      </c>
      <c r="M28" s="1009"/>
      <c r="N28" s="282">
        <f t="shared" si="0"/>
        <v>154</v>
      </c>
      <c r="O28" s="283">
        <v>9</v>
      </c>
      <c r="P28" s="232"/>
      <c r="Q28" s="269"/>
      <c r="R28" s="1164">
        <v>1</v>
      </c>
      <c r="S28" s="1164"/>
    </row>
    <row r="29" spans="2:19" ht="15.75" x14ac:dyDescent="0.25">
      <c r="B29" s="132">
        <f t="shared" si="1"/>
        <v>21</v>
      </c>
      <c r="C29" s="75" t="s">
        <v>73</v>
      </c>
      <c r="D29" s="76" t="s">
        <v>74</v>
      </c>
      <c r="E29" s="76" t="s">
        <v>204</v>
      </c>
      <c r="F29" s="113" t="s">
        <v>72</v>
      </c>
      <c r="G29" s="232"/>
      <c r="H29" s="5"/>
      <c r="I29" s="232"/>
      <c r="J29" s="269"/>
      <c r="K29" s="1475" t="s">
        <v>27</v>
      </c>
      <c r="L29" s="1476"/>
      <c r="M29" s="1009" t="s">
        <v>124</v>
      </c>
      <c r="N29" s="302">
        <v>0</v>
      </c>
      <c r="O29" s="283" t="s">
        <v>124</v>
      </c>
      <c r="P29" s="232"/>
      <c r="Q29" s="269"/>
      <c r="R29" s="1164">
        <v>1</v>
      </c>
      <c r="S29" s="1164"/>
    </row>
    <row r="30" spans="2:19" ht="15.75" x14ac:dyDescent="0.25">
      <c r="B30" s="16">
        <f t="shared" si="1"/>
        <v>22</v>
      </c>
      <c r="C30" s="17" t="s">
        <v>205</v>
      </c>
      <c r="D30" s="18" t="s">
        <v>206</v>
      </c>
      <c r="E30" s="18" t="s">
        <v>186</v>
      </c>
      <c r="F30" s="113" t="s">
        <v>72</v>
      </c>
      <c r="G30" s="227"/>
      <c r="H30" s="1"/>
      <c r="I30" s="227"/>
      <c r="J30" s="31"/>
      <c r="K30" s="288"/>
      <c r="L30" s="166"/>
      <c r="M30" s="1002"/>
      <c r="N30" s="274"/>
      <c r="O30" s="275"/>
      <c r="P30" s="227">
        <v>251.5</v>
      </c>
      <c r="Q30" s="31" t="s">
        <v>34</v>
      </c>
      <c r="R30" s="1164">
        <v>1</v>
      </c>
      <c r="S30" s="1164"/>
    </row>
    <row r="31" spans="2:19" ht="15.75" x14ac:dyDescent="0.25">
      <c r="B31" s="47">
        <f>B30+1</f>
        <v>23</v>
      </c>
      <c r="C31" s="48" t="s">
        <v>92</v>
      </c>
      <c r="D31" s="49" t="s">
        <v>51</v>
      </c>
      <c r="E31" s="49" t="s">
        <v>418</v>
      </c>
      <c r="F31" s="113" t="s">
        <v>72</v>
      </c>
      <c r="G31" s="231"/>
      <c r="H31" s="225"/>
      <c r="I31" s="231"/>
      <c r="J31" s="137"/>
      <c r="K31" s="289"/>
      <c r="L31" s="163"/>
      <c r="M31" s="1003"/>
      <c r="N31" s="278"/>
      <c r="O31" s="280"/>
      <c r="P31" s="231">
        <v>260</v>
      </c>
      <c r="Q31" s="137" t="s">
        <v>30</v>
      </c>
      <c r="R31" s="1164">
        <v>1</v>
      </c>
      <c r="S31" s="1164"/>
    </row>
    <row r="32" spans="2:19" ht="16.5" thickBot="1" x14ac:dyDescent="0.3">
      <c r="B32" s="34">
        <f>B31+1</f>
        <v>24</v>
      </c>
      <c r="C32" s="35" t="s">
        <v>85</v>
      </c>
      <c r="D32" s="36" t="s">
        <v>86</v>
      </c>
      <c r="E32" s="36" t="s">
        <v>87</v>
      </c>
      <c r="F32" s="71" t="s">
        <v>72</v>
      </c>
      <c r="G32" s="230"/>
      <c r="H32" s="2"/>
      <c r="I32" s="230"/>
      <c r="J32" s="235"/>
      <c r="K32" s="303"/>
      <c r="L32" s="304"/>
      <c r="M32" s="1010"/>
      <c r="N32" s="284"/>
      <c r="O32" s="305"/>
      <c r="P32" s="230">
        <v>246</v>
      </c>
      <c r="Q32" s="235" t="s">
        <v>34</v>
      </c>
      <c r="R32" s="1164">
        <v>1</v>
      </c>
      <c r="S32" s="1164">
        <f>SUM(R20:R32)</f>
        <v>19</v>
      </c>
    </row>
    <row r="33" spans="2:19" ht="15.75" x14ac:dyDescent="0.25">
      <c r="B33" s="47">
        <f>B32+1</f>
        <v>25</v>
      </c>
      <c r="C33" s="48" t="s">
        <v>24</v>
      </c>
      <c r="D33" s="49" t="s">
        <v>115</v>
      </c>
      <c r="E33" s="49" t="s">
        <v>26</v>
      </c>
      <c r="F33" s="252" t="s">
        <v>108</v>
      </c>
      <c r="G33" s="231">
        <v>223</v>
      </c>
      <c r="H33" s="225" t="s">
        <v>34</v>
      </c>
      <c r="I33" s="231"/>
      <c r="J33" s="56"/>
      <c r="K33" s="294">
        <v>239.5</v>
      </c>
      <c r="L33" s="163" t="s">
        <v>34</v>
      </c>
      <c r="M33" s="1003">
        <v>2</v>
      </c>
      <c r="N33" s="278">
        <f t="shared" si="0"/>
        <v>462.5</v>
      </c>
      <c r="O33" s="280">
        <v>1</v>
      </c>
      <c r="P33" s="231"/>
      <c r="Q33" s="56"/>
      <c r="R33" s="1164">
        <v>2</v>
      </c>
      <c r="S33" s="1164"/>
    </row>
    <row r="34" spans="2:19" ht="16.5" thickBot="1" x14ac:dyDescent="0.3">
      <c r="B34" s="132">
        <f t="shared" si="1"/>
        <v>26</v>
      </c>
      <c r="C34" s="75" t="s">
        <v>242</v>
      </c>
      <c r="D34" s="76" t="s">
        <v>243</v>
      </c>
      <c r="E34" s="76" t="s">
        <v>26</v>
      </c>
      <c r="F34" s="253" t="s">
        <v>108</v>
      </c>
      <c r="G34" s="232"/>
      <c r="H34" s="5"/>
      <c r="I34" s="232"/>
      <c r="J34" s="63"/>
      <c r="K34" s="295">
        <v>244.5</v>
      </c>
      <c r="L34" s="170" t="s">
        <v>34</v>
      </c>
      <c r="M34" s="1011">
        <v>1</v>
      </c>
      <c r="N34" s="277">
        <f t="shared" si="0"/>
        <v>244.5</v>
      </c>
      <c r="O34" s="285">
        <v>2</v>
      </c>
      <c r="P34" s="232"/>
      <c r="Q34" s="63"/>
      <c r="R34" s="1164">
        <v>1</v>
      </c>
      <c r="S34" s="1164">
        <f>SUM(R33:R34)</f>
        <v>3</v>
      </c>
    </row>
    <row r="35" spans="2:19" ht="16.5" thickBot="1" x14ac:dyDescent="0.3">
      <c r="B35" s="254">
        <f t="shared" si="1"/>
        <v>27</v>
      </c>
      <c r="C35" s="255" t="s">
        <v>129</v>
      </c>
      <c r="D35" s="256" t="s">
        <v>130</v>
      </c>
      <c r="E35" s="256" t="s">
        <v>418</v>
      </c>
      <c r="F35" s="257" t="s">
        <v>116</v>
      </c>
      <c r="G35" s="258">
        <v>238</v>
      </c>
      <c r="H35" s="259" t="s">
        <v>34</v>
      </c>
      <c r="I35" s="258">
        <v>225.5</v>
      </c>
      <c r="J35" s="260" t="s">
        <v>34</v>
      </c>
      <c r="K35" s="296">
        <v>251</v>
      </c>
      <c r="L35" s="297" t="s">
        <v>34</v>
      </c>
      <c r="M35" s="1012">
        <v>1</v>
      </c>
      <c r="N35" s="277">
        <f t="shared" si="0"/>
        <v>714.5</v>
      </c>
      <c r="O35" s="286">
        <v>1</v>
      </c>
      <c r="P35" s="258"/>
      <c r="Q35" s="260"/>
      <c r="R35" s="1164">
        <v>3</v>
      </c>
      <c r="S35" s="1164">
        <f>SUM(R35)</f>
        <v>3</v>
      </c>
    </row>
    <row r="36" spans="2:19" ht="17.25" customHeight="1" x14ac:dyDescent="0.2">
      <c r="F36" s="1169"/>
      <c r="G36" s="1169">
        <v>8</v>
      </c>
      <c r="H36" s="1169"/>
      <c r="I36" s="1169">
        <v>9</v>
      </c>
      <c r="J36" s="1169"/>
      <c r="K36" s="1171">
        <v>16</v>
      </c>
      <c r="L36" s="1169"/>
      <c r="M36" s="1169"/>
      <c r="N36" s="1169"/>
      <c r="O36" s="1169"/>
      <c r="P36" s="1169">
        <v>9</v>
      </c>
      <c r="Q36" s="1169"/>
      <c r="R36" s="1197">
        <f>SUM(G36:Q36)</f>
        <v>42</v>
      </c>
      <c r="S36" s="1169">
        <f>SUM(S19:S35)</f>
        <v>42</v>
      </c>
    </row>
    <row r="37" spans="2:19" x14ac:dyDescent="0.2">
      <c r="B37" s="6" t="s">
        <v>118</v>
      </c>
      <c r="G37" s="102"/>
      <c r="H37" s="102"/>
    </row>
    <row r="38" spans="2:19" x14ac:dyDescent="0.2">
      <c r="C38" s="1341" t="s">
        <v>1196</v>
      </c>
      <c r="D38" s="1341" t="s">
        <v>1366</v>
      </c>
      <c r="E38" s="1027" t="s">
        <v>1199</v>
      </c>
      <c r="F38" s="1027">
        <v>28</v>
      </c>
      <c r="G38" s="102"/>
      <c r="H38" s="102"/>
    </row>
    <row r="39" spans="2:19" x14ac:dyDescent="0.2">
      <c r="C39" s="1342"/>
      <c r="D39" s="1343"/>
      <c r="E39" s="1027" t="s">
        <v>1206</v>
      </c>
      <c r="F39" s="1027">
        <v>5</v>
      </c>
      <c r="G39" s="102"/>
      <c r="H39" s="102"/>
    </row>
    <row r="40" spans="2:19" x14ac:dyDescent="0.2">
      <c r="C40" s="1342"/>
      <c r="D40" s="1341" t="s">
        <v>1367</v>
      </c>
      <c r="E40" s="1027" t="s">
        <v>1199</v>
      </c>
      <c r="F40" s="1027">
        <v>7</v>
      </c>
      <c r="G40" s="102"/>
      <c r="H40" s="102"/>
    </row>
    <row r="41" spans="2:19" x14ac:dyDescent="0.2">
      <c r="C41" s="1343"/>
      <c r="D41" s="1343"/>
      <c r="E41" s="1027" t="s">
        <v>1206</v>
      </c>
      <c r="F41" s="1027">
        <v>2</v>
      </c>
      <c r="G41" s="102"/>
      <c r="H41" s="102"/>
    </row>
    <row r="42" spans="2:19" x14ac:dyDescent="0.2">
      <c r="C42" s="178"/>
      <c r="D42" s="178"/>
      <c r="E42" s="178" t="s">
        <v>719</v>
      </c>
      <c r="F42" s="1195">
        <f>SUM(F38:F41)</f>
        <v>42</v>
      </c>
      <c r="G42" s="102"/>
      <c r="H42" s="102"/>
    </row>
    <row r="43" spans="2:19" x14ac:dyDescent="0.2">
      <c r="E43" s="1196"/>
      <c r="F43" s="1196"/>
      <c r="G43" s="1196"/>
      <c r="H43" s="1196"/>
    </row>
    <row r="44" spans="2:19" x14ac:dyDescent="0.2">
      <c r="E44" s="1030"/>
      <c r="F44" s="1030" t="s">
        <v>978</v>
      </c>
      <c r="G44" s="1033" t="s">
        <v>980</v>
      </c>
      <c r="H44" s="1030" t="s">
        <v>979</v>
      </c>
    </row>
    <row r="45" spans="2:19" ht="15" x14ac:dyDescent="0.2">
      <c r="E45" s="1074" t="s">
        <v>1341</v>
      </c>
      <c r="F45" s="1071">
        <v>5</v>
      </c>
      <c r="G45" s="1075"/>
      <c r="H45" s="1072">
        <f>F45-G45</f>
        <v>5</v>
      </c>
    </row>
    <row r="46" spans="2:19" ht="15" x14ac:dyDescent="0.2">
      <c r="E46" s="1028" t="s">
        <v>1346</v>
      </c>
      <c r="F46" s="1027">
        <v>5</v>
      </c>
      <c r="G46" s="1029">
        <v>3</v>
      </c>
      <c r="H46" s="1026">
        <f>F46-G46</f>
        <v>2</v>
      </c>
    </row>
    <row r="47" spans="2:19" ht="15" x14ac:dyDescent="0.2">
      <c r="E47" s="1028" t="s">
        <v>443</v>
      </c>
      <c r="F47" s="1026">
        <v>3</v>
      </c>
      <c r="G47" s="1029"/>
      <c r="H47" s="1026">
        <f t="shared" ref="H47:H57" si="3">F47-G47</f>
        <v>3</v>
      </c>
    </row>
    <row r="48" spans="2:19" ht="15" x14ac:dyDescent="0.2">
      <c r="E48" s="1028" t="s">
        <v>183</v>
      </c>
      <c r="F48" s="1027">
        <v>2</v>
      </c>
      <c r="G48" s="1029"/>
      <c r="H48" s="1026">
        <f>F48-G48</f>
        <v>2</v>
      </c>
    </row>
    <row r="49" spans="5:8" ht="15" x14ac:dyDescent="0.2">
      <c r="E49" s="1028" t="s">
        <v>860</v>
      </c>
      <c r="F49" s="1027">
        <v>2</v>
      </c>
      <c r="G49" s="1029"/>
      <c r="H49" s="1026">
        <f>F49-G49</f>
        <v>2</v>
      </c>
    </row>
    <row r="50" spans="5:8" ht="15" x14ac:dyDescent="0.2">
      <c r="E50" s="1028" t="s">
        <v>958</v>
      </c>
      <c r="F50" s="1026">
        <v>1</v>
      </c>
      <c r="G50" s="1029"/>
      <c r="H50" s="1026">
        <f>F50-G50</f>
        <v>1</v>
      </c>
    </row>
    <row r="51" spans="5:8" ht="15" x14ac:dyDescent="0.2">
      <c r="E51" s="1028" t="s">
        <v>1337</v>
      </c>
      <c r="F51" s="1026">
        <v>1</v>
      </c>
      <c r="G51" s="1029"/>
      <c r="H51" s="1026">
        <f t="shared" si="3"/>
        <v>1</v>
      </c>
    </row>
    <row r="52" spans="5:8" ht="15" x14ac:dyDescent="0.2">
      <c r="E52" s="1028" t="s">
        <v>1333</v>
      </c>
      <c r="F52" s="1027">
        <v>1</v>
      </c>
      <c r="G52" s="1029"/>
      <c r="H52" s="1026">
        <f t="shared" si="3"/>
        <v>1</v>
      </c>
    </row>
    <row r="53" spans="5:8" ht="15" x14ac:dyDescent="0.2">
      <c r="E53" s="1028" t="s">
        <v>211</v>
      </c>
      <c r="F53" s="1027">
        <v>1</v>
      </c>
      <c r="G53" s="1029"/>
      <c r="H53" s="1026">
        <f t="shared" si="3"/>
        <v>1</v>
      </c>
    </row>
    <row r="54" spans="5:8" ht="15" x14ac:dyDescent="0.2">
      <c r="E54" s="1028" t="s">
        <v>186</v>
      </c>
      <c r="F54" s="1027">
        <v>1</v>
      </c>
      <c r="G54" s="1029"/>
      <c r="H54" s="1026">
        <f t="shared" si="3"/>
        <v>1</v>
      </c>
    </row>
    <row r="55" spans="5:8" ht="15" x14ac:dyDescent="0.2">
      <c r="E55" s="1028" t="s">
        <v>790</v>
      </c>
      <c r="F55" s="1027">
        <v>1</v>
      </c>
      <c r="G55" s="1029"/>
      <c r="H55" s="1026">
        <f t="shared" si="3"/>
        <v>1</v>
      </c>
    </row>
    <row r="56" spans="5:8" ht="15" x14ac:dyDescent="0.2">
      <c r="E56" s="1028" t="s">
        <v>1347</v>
      </c>
      <c r="F56" s="1027">
        <v>1</v>
      </c>
      <c r="G56" s="1029"/>
      <c r="H56" s="1026">
        <f t="shared" si="3"/>
        <v>1</v>
      </c>
    </row>
    <row r="57" spans="5:8" ht="15" x14ac:dyDescent="0.2">
      <c r="E57" s="1028" t="s">
        <v>965</v>
      </c>
      <c r="F57" s="1027">
        <v>1</v>
      </c>
      <c r="G57" s="1029"/>
      <c r="H57" s="1026">
        <f t="shared" si="3"/>
        <v>1</v>
      </c>
    </row>
    <row r="58" spans="5:8" x14ac:dyDescent="0.2">
      <c r="E58" s="1031"/>
      <c r="F58" s="1031">
        <f>SUBTOTAL(9,F45:F57)</f>
        <v>25</v>
      </c>
      <c r="G58" s="1031">
        <f t="shared" ref="G58:H58" si="4">SUBTOTAL(9,G45:G57)</f>
        <v>3</v>
      </c>
      <c r="H58" s="1031">
        <f t="shared" si="4"/>
        <v>22</v>
      </c>
    </row>
  </sheetData>
  <autoFilter ref="E1:E42" xr:uid="{00000000-0009-0000-0000-000008000000}"/>
  <mergeCells count="16">
    <mergeCell ref="K29:L29"/>
    <mergeCell ref="P7:Q7"/>
    <mergeCell ref="I7:J7"/>
    <mergeCell ref="K7:L7"/>
    <mergeCell ref="M7:M8"/>
    <mergeCell ref="E7:E8"/>
    <mergeCell ref="F7:F8"/>
    <mergeCell ref="G7:H7"/>
    <mergeCell ref="N7:N8"/>
    <mergeCell ref="O7:O8"/>
    <mergeCell ref="C38:C41"/>
    <mergeCell ref="D38:D39"/>
    <mergeCell ref="D40:D41"/>
    <mergeCell ref="B7:B8"/>
    <mergeCell ref="C7:C8"/>
    <mergeCell ref="D7:D8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0" orientation="landscape" r:id="rId1"/>
  <headerFooter alignWithMargins="0"/>
  <rowBreaks count="1" manualBreakCount="1">
    <brk id="3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X58"/>
  <sheetViews>
    <sheetView showGridLines="0" topLeftCell="B4" zoomScale="80" zoomScaleNormal="80" zoomScaleSheetLayoutView="90" workbookViewId="0">
      <selection activeCell="J14" sqref="J14"/>
    </sheetView>
  </sheetViews>
  <sheetFormatPr defaultRowHeight="12.75" x14ac:dyDescent="0.2"/>
  <cols>
    <col min="1" max="1" width="3.5703125" customWidth="1"/>
    <col min="2" max="2" width="5.5703125" style="6" customWidth="1"/>
    <col min="3" max="3" width="24.28515625" customWidth="1"/>
    <col min="4" max="4" width="19" customWidth="1"/>
    <col min="5" max="5" width="17.42578125" customWidth="1"/>
    <col min="6" max="6" width="6" customWidth="1"/>
    <col min="7" max="9" width="11.85546875" customWidth="1"/>
    <col min="10" max="10" width="13" customWidth="1"/>
    <col min="11" max="12" width="11.85546875" customWidth="1"/>
    <col min="13" max="13" width="8" style="178" customWidth="1"/>
    <col min="14" max="16" width="11.85546875" customWidth="1"/>
    <col min="17" max="17" width="13.5703125" customWidth="1"/>
  </cols>
  <sheetData>
    <row r="1" spans="2:24" x14ac:dyDescent="0.2">
      <c r="M1"/>
    </row>
    <row r="2" spans="2:24" ht="15.75" x14ac:dyDescent="0.25">
      <c r="C2" s="358" t="s">
        <v>271</v>
      </c>
      <c r="M2"/>
    </row>
    <row r="4" spans="2:24" ht="18" x14ac:dyDescent="0.25">
      <c r="B4" s="8"/>
      <c r="D4" s="120"/>
      <c r="E4" s="120"/>
      <c r="F4" s="120"/>
      <c r="G4" s="186" t="s">
        <v>125</v>
      </c>
      <c r="H4" s="121" t="s">
        <v>187</v>
      </c>
      <c r="I4" s="186" t="s">
        <v>125</v>
      </c>
      <c r="J4" s="121" t="s">
        <v>106</v>
      </c>
      <c r="K4" s="186" t="s">
        <v>125</v>
      </c>
      <c r="L4" s="122" t="s">
        <v>128</v>
      </c>
      <c r="M4" s="188"/>
      <c r="N4" s="190" t="s">
        <v>125</v>
      </c>
      <c r="O4" s="122" t="s">
        <v>128</v>
      </c>
      <c r="P4" s="186" t="s">
        <v>125</v>
      </c>
      <c r="Q4" s="123" t="s">
        <v>106</v>
      </c>
      <c r="S4" s="9" t="s">
        <v>1204</v>
      </c>
      <c r="T4" s="9"/>
      <c r="U4" s="9"/>
    </row>
    <row r="5" spans="2:24" ht="18" x14ac:dyDescent="0.25">
      <c r="D5" s="120"/>
      <c r="E5" s="120"/>
      <c r="F5" s="120"/>
      <c r="G5" s="128"/>
      <c r="H5" s="125"/>
      <c r="I5" s="128"/>
      <c r="J5" s="125"/>
      <c r="K5" s="187"/>
      <c r="L5" s="126" t="s">
        <v>106</v>
      </c>
      <c r="M5" s="189"/>
      <c r="N5" s="162"/>
      <c r="O5" s="126"/>
      <c r="P5" s="187"/>
      <c r="Q5" s="127"/>
      <c r="S5" s="1167" t="s">
        <v>22</v>
      </c>
      <c r="T5" s="1167" t="s">
        <v>72</v>
      </c>
      <c r="U5" s="1167" t="s">
        <v>108</v>
      </c>
      <c r="V5" s="1167" t="s">
        <v>116</v>
      </c>
    </row>
    <row r="6" spans="2:24" ht="18.75" thickBot="1" x14ac:dyDescent="0.3">
      <c r="D6" s="120"/>
      <c r="E6" s="120"/>
      <c r="F6" s="120"/>
      <c r="G6" s="191" t="s">
        <v>126</v>
      </c>
      <c r="H6" s="192" t="s">
        <v>129</v>
      </c>
      <c r="I6" s="191" t="s">
        <v>126</v>
      </c>
      <c r="J6" s="192" t="s">
        <v>42</v>
      </c>
      <c r="K6" s="191" t="s">
        <v>126</v>
      </c>
      <c r="L6" s="193" t="s">
        <v>228</v>
      </c>
      <c r="M6" s="194"/>
      <c r="N6" s="195" t="s">
        <v>126</v>
      </c>
      <c r="O6" s="193" t="s">
        <v>141</v>
      </c>
      <c r="P6" s="191" t="s">
        <v>126</v>
      </c>
      <c r="Q6" s="196" t="s">
        <v>42</v>
      </c>
      <c r="S6" s="1026">
        <v>16</v>
      </c>
      <c r="T6" s="1026">
        <v>11</v>
      </c>
      <c r="U6" s="1026">
        <v>0</v>
      </c>
      <c r="V6" s="1026">
        <v>5</v>
      </c>
      <c r="W6">
        <f>SUM(S6:V6)</f>
        <v>32</v>
      </c>
    </row>
    <row r="7" spans="2:24" s="9" customFormat="1" ht="55.5" customHeight="1" x14ac:dyDescent="0.2">
      <c r="B7" s="1431" t="s">
        <v>0</v>
      </c>
      <c r="C7" s="1433" t="s">
        <v>1</v>
      </c>
      <c r="D7" s="1435" t="s">
        <v>2</v>
      </c>
      <c r="E7" s="1435" t="s">
        <v>3</v>
      </c>
      <c r="F7" s="1435" t="s">
        <v>4</v>
      </c>
      <c r="G7" s="1426" t="s">
        <v>2163</v>
      </c>
      <c r="H7" s="1430"/>
      <c r="I7" s="1426" t="s">
        <v>2164</v>
      </c>
      <c r="J7" s="1427"/>
      <c r="K7" s="1477" t="s">
        <v>225</v>
      </c>
      <c r="L7" s="1429"/>
      <c r="M7" s="1478" t="s">
        <v>5</v>
      </c>
      <c r="N7" s="1426" t="s">
        <v>2162</v>
      </c>
      <c r="O7" s="1427"/>
      <c r="P7" s="1482" t="s">
        <v>219</v>
      </c>
      <c r="Q7" s="1427"/>
      <c r="S7"/>
      <c r="T7"/>
      <c r="U7"/>
      <c r="V7"/>
      <c r="W7"/>
      <c r="X7"/>
    </row>
    <row r="8" spans="2:24" s="9" customFormat="1" ht="27" customHeight="1" thickBot="1" x14ac:dyDescent="0.25">
      <c r="B8" s="1432"/>
      <c r="C8" s="1434"/>
      <c r="D8" s="1436"/>
      <c r="E8" s="1436"/>
      <c r="F8" s="1436"/>
      <c r="G8" s="114" t="s">
        <v>14</v>
      </c>
      <c r="H8" s="115" t="s">
        <v>15</v>
      </c>
      <c r="I8" s="114" t="s">
        <v>14</v>
      </c>
      <c r="J8" s="117" t="s">
        <v>15</v>
      </c>
      <c r="K8" s="237" t="s">
        <v>14</v>
      </c>
      <c r="L8" s="236" t="s">
        <v>15</v>
      </c>
      <c r="M8" s="1479"/>
      <c r="N8" s="114" t="s">
        <v>14</v>
      </c>
      <c r="O8" s="117" t="s">
        <v>15</v>
      </c>
      <c r="P8" s="118" t="s">
        <v>14</v>
      </c>
      <c r="Q8" s="117" t="s">
        <v>15</v>
      </c>
      <c r="S8"/>
      <c r="T8"/>
      <c r="U8"/>
      <c r="V8"/>
      <c r="W8"/>
      <c r="X8"/>
    </row>
    <row r="9" spans="2:24" ht="15.75" x14ac:dyDescent="0.25">
      <c r="B9" s="199">
        <v>1</v>
      </c>
      <c r="C9" s="200" t="s">
        <v>167</v>
      </c>
      <c r="D9" s="201" t="s">
        <v>188</v>
      </c>
      <c r="E9" s="201" t="s">
        <v>39</v>
      </c>
      <c r="F9" s="210" t="s">
        <v>22</v>
      </c>
      <c r="G9" s="226">
        <v>223.5</v>
      </c>
      <c r="H9" s="223" t="s">
        <v>23</v>
      </c>
      <c r="I9" s="226"/>
      <c r="J9" s="234"/>
      <c r="K9" s="238"/>
      <c r="L9" s="211"/>
      <c r="M9" s="212"/>
      <c r="N9" s="241"/>
      <c r="O9" s="214"/>
      <c r="P9" s="241"/>
      <c r="Q9" s="214"/>
    </row>
    <row r="10" spans="2:24" ht="15.75" x14ac:dyDescent="0.25">
      <c r="B10" s="16">
        <f>B9+1</f>
        <v>2</v>
      </c>
      <c r="C10" s="17" t="s">
        <v>85</v>
      </c>
      <c r="D10" s="18" t="s">
        <v>86</v>
      </c>
      <c r="E10" s="18" t="s">
        <v>87</v>
      </c>
      <c r="F10" s="175" t="s">
        <v>22</v>
      </c>
      <c r="G10" s="227"/>
      <c r="H10" s="1"/>
      <c r="I10" s="227">
        <v>229</v>
      </c>
      <c r="J10" s="138" t="s">
        <v>34</v>
      </c>
      <c r="K10" s="165"/>
      <c r="L10" s="166"/>
      <c r="M10" s="180"/>
      <c r="N10" s="242"/>
      <c r="O10" s="33"/>
      <c r="P10" s="242">
        <v>206</v>
      </c>
      <c r="Q10" s="33" t="s">
        <v>23</v>
      </c>
    </row>
    <row r="11" spans="2:24" ht="15.75" x14ac:dyDescent="0.25">
      <c r="B11" s="16">
        <f t="shared" ref="B11:B32" si="0">B10+1</f>
        <v>3</v>
      </c>
      <c r="C11" s="17" t="s">
        <v>92</v>
      </c>
      <c r="D11" s="18" t="s">
        <v>51</v>
      </c>
      <c r="E11" s="18" t="s">
        <v>418</v>
      </c>
      <c r="F11" s="175" t="s">
        <v>22</v>
      </c>
      <c r="G11" s="227"/>
      <c r="H11" s="1"/>
      <c r="I11" s="227">
        <v>228</v>
      </c>
      <c r="J11" s="138" t="s">
        <v>34</v>
      </c>
      <c r="K11" s="165"/>
      <c r="L11" s="166"/>
      <c r="M11" s="181"/>
      <c r="N11" s="242"/>
      <c r="O11" s="33"/>
      <c r="P11" s="242">
        <v>239.5</v>
      </c>
      <c r="Q11" s="33" t="s">
        <v>34</v>
      </c>
    </row>
    <row r="12" spans="2:24" ht="15.75" x14ac:dyDescent="0.25">
      <c r="B12" s="16">
        <f t="shared" si="0"/>
        <v>4</v>
      </c>
      <c r="C12" s="17" t="s">
        <v>195</v>
      </c>
      <c r="D12" s="18" t="s">
        <v>196</v>
      </c>
      <c r="E12" s="18" t="s">
        <v>183</v>
      </c>
      <c r="F12" s="175" t="s">
        <v>22</v>
      </c>
      <c r="G12" s="227"/>
      <c r="H12" s="1"/>
      <c r="I12" s="227">
        <v>213</v>
      </c>
      <c r="J12" s="138" t="s">
        <v>23</v>
      </c>
      <c r="K12" s="165"/>
      <c r="L12" s="166"/>
      <c r="M12" s="181"/>
      <c r="N12" s="242"/>
      <c r="O12" s="33"/>
      <c r="P12" s="242"/>
      <c r="Q12" s="33"/>
    </row>
    <row r="13" spans="2:24" ht="15.75" x14ac:dyDescent="0.25">
      <c r="B13" s="16">
        <f t="shared" si="0"/>
        <v>5</v>
      </c>
      <c r="C13" s="17" t="s">
        <v>197</v>
      </c>
      <c r="D13" s="18" t="s">
        <v>198</v>
      </c>
      <c r="E13" s="18" t="s">
        <v>183</v>
      </c>
      <c r="F13" s="175" t="s">
        <v>22</v>
      </c>
      <c r="G13" s="227"/>
      <c r="H13" s="1"/>
      <c r="I13" s="227">
        <v>199.5</v>
      </c>
      <c r="J13" s="138" t="s">
        <v>23</v>
      </c>
      <c r="K13" s="165"/>
      <c r="L13" s="166"/>
      <c r="M13" s="181"/>
      <c r="N13" s="242"/>
      <c r="O13" s="33"/>
      <c r="P13" s="242"/>
      <c r="Q13" s="33"/>
    </row>
    <row r="14" spans="2:24" ht="15.75" x14ac:dyDescent="0.25">
      <c r="B14" s="16">
        <f t="shared" si="0"/>
        <v>6</v>
      </c>
      <c r="C14" s="17" t="s">
        <v>73</v>
      </c>
      <c r="D14" s="18" t="s">
        <v>74</v>
      </c>
      <c r="E14" s="18" t="s">
        <v>204</v>
      </c>
      <c r="F14" s="175" t="s">
        <v>22</v>
      </c>
      <c r="G14" s="227"/>
      <c r="H14" s="1"/>
      <c r="I14" s="227"/>
      <c r="J14" s="138"/>
      <c r="K14" s="165"/>
      <c r="L14" s="166"/>
      <c r="M14" s="181"/>
      <c r="N14" s="242">
        <v>271</v>
      </c>
      <c r="O14" s="33" t="s">
        <v>30</v>
      </c>
      <c r="P14" s="242"/>
      <c r="Q14" s="33"/>
    </row>
    <row r="15" spans="2:24" ht="15.75" x14ac:dyDescent="0.25">
      <c r="B15" s="16">
        <f t="shared" si="0"/>
        <v>7</v>
      </c>
      <c r="C15" s="17" t="s">
        <v>79</v>
      </c>
      <c r="D15" s="18" t="s">
        <v>80</v>
      </c>
      <c r="E15" s="18" t="s">
        <v>418</v>
      </c>
      <c r="F15" s="175" t="s">
        <v>22</v>
      </c>
      <c r="G15" s="227"/>
      <c r="H15" s="1"/>
      <c r="I15" s="227"/>
      <c r="J15" s="138"/>
      <c r="K15" s="165"/>
      <c r="L15" s="166"/>
      <c r="M15" s="181"/>
      <c r="N15" s="242">
        <v>246.5</v>
      </c>
      <c r="O15" s="33" t="s">
        <v>34</v>
      </c>
      <c r="P15" s="242"/>
      <c r="Q15" s="33"/>
    </row>
    <row r="16" spans="2:24" ht="15.75" x14ac:dyDescent="0.25">
      <c r="B16" s="16">
        <f t="shared" si="0"/>
        <v>8</v>
      </c>
      <c r="C16" s="103" t="s">
        <v>205</v>
      </c>
      <c r="D16" s="104" t="s">
        <v>206</v>
      </c>
      <c r="E16" s="104" t="s">
        <v>186</v>
      </c>
      <c r="F16" s="176" t="s">
        <v>22</v>
      </c>
      <c r="G16" s="228"/>
      <c r="H16" s="224"/>
      <c r="I16" s="228"/>
      <c r="J16" s="111"/>
      <c r="K16" s="239"/>
      <c r="L16" s="168"/>
      <c r="M16" s="182"/>
      <c r="N16" s="243"/>
      <c r="O16" s="109"/>
      <c r="P16" s="243">
        <v>259</v>
      </c>
      <c r="Q16" s="109" t="s">
        <v>34</v>
      </c>
    </row>
    <row r="17" spans="2:18" ht="15.75" x14ac:dyDescent="0.25">
      <c r="B17" s="16">
        <f t="shared" si="0"/>
        <v>9</v>
      </c>
      <c r="C17" s="17" t="s">
        <v>208</v>
      </c>
      <c r="D17" s="18" t="s">
        <v>209</v>
      </c>
      <c r="E17" s="18" t="s">
        <v>254</v>
      </c>
      <c r="F17" s="175" t="s">
        <v>22</v>
      </c>
      <c r="G17" s="227"/>
      <c r="H17" s="1"/>
      <c r="I17" s="227"/>
      <c r="J17" s="138"/>
      <c r="K17" s="165"/>
      <c r="L17" s="166"/>
      <c r="M17" s="180"/>
      <c r="N17" s="242"/>
      <c r="O17" s="33"/>
      <c r="P17" s="242">
        <v>192</v>
      </c>
      <c r="Q17" s="33" t="s">
        <v>23</v>
      </c>
    </row>
    <row r="18" spans="2:18" ht="15.75" x14ac:dyDescent="0.25">
      <c r="B18" s="16">
        <f t="shared" si="0"/>
        <v>10</v>
      </c>
      <c r="C18" s="17" t="s">
        <v>210</v>
      </c>
      <c r="D18" s="18" t="s">
        <v>53</v>
      </c>
      <c r="E18" s="18" t="s">
        <v>211</v>
      </c>
      <c r="F18" s="175" t="s">
        <v>22</v>
      </c>
      <c r="G18" s="227"/>
      <c r="H18" s="1"/>
      <c r="I18" s="227"/>
      <c r="J18" s="138"/>
      <c r="K18" s="165"/>
      <c r="L18" s="169"/>
      <c r="M18" s="180"/>
      <c r="N18" s="242"/>
      <c r="O18" s="33"/>
      <c r="P18" s="242">
        <v>108</v>
      </c>
      <c r="Q18" s="131" t="s">
        <v>56</v>
      </c>
    </row>
    <row r="19" spans="2:18" ht="15.75" x14ac:dyDescent="0.25">
      <c r="B19" s="16">
        <f t="shared" si="0"/>
        <v>11</v>
      </c>
      <c r="C19" s="17" t="s">
        <v>216</v>
      </c>
      <c r="D19" s="18" t="s">
        <v>217</v>
      </c>
      <c r="E19" s="18" t="s">
        <v>44</v>
      </c>
      <c r="F19" s="175" t="s">
        <v>22</v>
      </c>
      <c r="G19" s="229"/>
      <c r="H19" s="222"/>
      <c r="I19" s="227"/>
      <c r="J19" s="31"/>
      <c r="K19" s="165">
        <v>214.25</v>
      </c>
      <c r="L19" s="166" t="s">
        <v>23</v>
      </c>
      <c r="M19" s="167">
        <v>1</v>
      </c>
      <c r="N19" s="248"/>
      <c r="O19" s="240"/>
      <c r="P19" s="242"/>
      <c r="Q19" s="33"/>
    </row>
    <row r="20" spans="2:18" ht="15.75" x14ac:dyDescent="0.25">
      <c r="B20" s="16">
        <f t="shared" si="0"/>
        <v>12</v>
      </c>
      <c r="C20" s="17" t="s">
        <v>103</v>
      </c>
      <c r="D20" s="18" t="s">
        <v>207</v>
      </c>
      <c r="E20" s="18" t="s">
        <v>160</v>
      </c>
      <c r="F20" s="175" t="s">
        <v>22</v>
      </c>
      <c r="G20" s="227"/>
      <c r="H20" s="1"/>
      <c r="I20" s="227"/>
      <c r="J20" s="138"/>
      <c r="K20" s="165">
        <v>174</v>
      </c>
      <c r="L20" s="1170" t="s">
        <v>56</v>
      </c>
      <c r="M20" s="167">
        <v>2</v>
      </c>
      <c r="N20" s="242"/>
      <c r="O20" s="33"/>
      <c r="P20" s="242">
        <v>225.5</v>
      </c>
      <c r="Q20" s="33" t="s">
        <v>34</v>
      </c>
    </row>
    <row r="21" spans="2:18" ht="16.5" thickBot="1" x14ac:dyDescent="0.3">
      <c r="B21" s="34">
        <f t="shared" si="0"/>
        <v>13</v>
      </c>
      <c r="C21" s="35" t="s">
        <v>216</v>
      </c>
      <c r="D21" s="36" t="s">
        <v>218</v>
      </c>
      <c r="E21" s="36" t="s">
        <v>136</v>
      </c>
      <c r="F21" s="177" t="s">
        <v>22</v>
      </c>
      <c r="G21" s="230"/>
      <c r="H21" s="2"/>
      <c r="I21" s="230"/>
      <c r="J21" s="235"/>
      <c r="K21" s="172">
        <v>127.75</v>
      </c>
      <c r="L21" s="215" t="s">
        <v>56</v>
      </c>
      <c r="M21" s="216">
        <v>3</v>
      </c>
      <c r="N21" s="246"/>
      <c r="O21" s="73"/>
      <c r="P21" s="244"/>
      <c r="Q21" s="79"/>
      <c r="R21">
        <v>16</v>
      </c>
    </row>
    <row r="22" spans="2:18" ht="15.75" x14ac:dyDescent="0.25">
      <c r="B22" s="47">
        <f t="shared" si="0"/>
        <v>14</v>
      </c>
      <c r="C22" s="48" t="s">
        <v>189</v>
      </c>
      <c r="D22" s="49" t="s">
        <v>190</v>
      </c>
      <c r="E22" s="49" t="s">
        <v>191</v>
      </c>
      <c r="F22" s="50" t="s">
        <v>72</v>
      </c>
      <c r="G22" s="231">
        <v>191</v>
      </c>
      <c r="H22" s="225" t="s">
        <v>56</v>
      </c>
      <c r="I22" s="231"/>
      <c r="J22" s="137"/>
      <c r="K22" s="171"/>
      <c r="L22" s="163"/>
      <c r="M22" s="179"/>
      <c r="N22" s="245"/>
      <c r="O22" s="57"/>
      <c r="P22" s="245"/>
      <c r="Q22" s="57"/>
    </row>
    <row r="23" spans="2:18" ht="15.75" x14ac:dyDescent="0.25">
      <c r="B23" s="16">
        <f t="shared" si="0"/>
        <v>15</v>
      </c>
      <c r="C23" s="17" t="s">
        <v>192</v>
      </c>
      <c r="D23" s="18" t="s">
        <v>193</v>
      </c>
      <c r="E23" s="18" t="s">
        <v>44</v>
      </c>
      <c r="F23" s="58" t="s">
        <v>72</v>
      </c>
      <c r="G23" s="227">
        <v>206.5</v>
      </c>
      <c r="H23" s="1" t="s">
        <v>23</v>
      </c>
      <c r="I23" s="227"/>
      <c r="J23" s="31"/>
      <c r="K23" s="165"/>
      <c r="L23" s="166"/>
      <c r="M23" s="180"/>
      <c r="N23" s="242"/>
      <c r="O23" s="33"/>
      <c r="P23" s="242"/>
      <c r="Q23" s="33"/>
    </row>
    <row r="24" spans="2:18" ht="15.75" x14ac:dyDescent="0.25">
      <c r="B24" s="16">
        <f t="shared" si="0"/>
        <v>16</v>
      </c>
      <c r="C24" s="17" t="s">
        <v>199</v>
      </c>
      <c r="D24" s="18" t="s">
        <v>201</v>
      </c>
      <c r="E24" s="18" t="s">
        <v>26</v>
      </c>
      <c r="F24" s="58" t="s">
        <v>72</v>
      </c>
      <c r="G24" s="227"/>
      <c r="H24" s="1"/>
      <c r="I24" s="227">
        <v>294.5</v>
      </c>
      <c r="J24" s="31" t="s">
        <v>30</v>
      </c>
      <c r="K24" s="165">
        <v>217</v>
      </c>
      <c r="L24" s="166" t="s">
        <v>23</v>
      </c>
      <c r="M24" s="167">
        <v>1</v>
      </c>
      <c r="N24" s="242"/>
      <c r="O24" s="33"/>
      <c r="P24" s="242"/>
      <c r="Q24" s="33"/>
    </row>
    <row r="25" spans="2:18" ht="15.75" x14ac:dyDescent="0.25">
      <c r="B25" s="16">
        <f t="shared" si="0"/>
        <v>17</v>
      </c>
      <c r="C25" s="17" t="s">
        <v>200</v>
      </c>
      <c r="D25" s="18" t="s">
        <v>202</v>
      </c>
      <c r="E25" s="18" t="s">
        <v>44</v>
      </c>
      <c r="F25" s="58" t="s">
        <v>72</v>
      </c>
      <c r="G25" s="227"/>
      <c r="H25" s="1"/>
      <c r="I25" s="227">
        <v>294</v>
      </c>
      <c r="J25" s="31" t="s">
        <v>30</v>
      </c>
      <c r="K25" s="165">
        <v>205.25</v>
      </c>
      <c r="L25" s="166" t="s">
        <v>23</v>
      </c>
      <c r="M25" s="167">
        <v>2</v>
      </c>
      <c r="N25" s="242"/>
      <c r="O25" s="33"/>
      <c r="P25" s="242"/>
      <c r="Q25" s="33"/>
    </row>
    <row r="26" spans="2:18" ht="15.75" x14ac:dyDescent="0.25">
      <c r="B26" s="16">
        <f t="shared" si="0"/>
        <v>18</v>
      </c>
      <c r="C26" s="17" t="s">
        <v>88</v>
      </c>
      <c r="D26" s="18" t="s">
        <v>203</v>
      </c>
      <c r="E26" s="18" t="s">
        <v>183</v>
      </c>
      <c r="F26" s="58" t="s">
        <v>72</v>
      </c>
      <c r="G26" s="227"/>
      <c r="H26" s="1"/>
      <c r="I26" s="227">
        <v>204.5</v>
      </c>
      <c r="J26" s="31" t="s">
        <v>23</v>
      </c>
      <c r="K26" s="165"/>
      <c r="L26" s="166"/>
      <c r="M26" s="180"/>
      <c r="N26" s="242"/>
      <c r="O26" s="33"/>
      <c r="P26" s="242">
        <v>208</v>
      </c>
      <c r="Q26" s="33" t="s">
        <v>23</v>
      </c>
    </row>
    <row r="27" spans="2:18" ht="15.75" x14ac:dyDescent="0.25">
      <c r="B27" s="16">
        <f t="shared" si="0"/>
        <v>19</v>
      </c>
      <c r="C27" s="17" t="s">
        <v>212</v>
      </c>
      <c r="D27" s="18" t="s">
        <v>213</v>
      </c>
      <c r="E27" s="18" t="s">
        <v>418</v>
      </c>
      <c r="F27" s="58" t="s">
        <v>72</v>
      </c>
      <c r="G27" s="227"/>
      <c r="H27" s="1"/>
      <c r="I27" s="227"/>
      <c r="J27" s="31"/>
      <c r="K27" s="165"/>
      <c r="L27" s="166"/>
      <c r="M27" s="181"/>
      <c r="N27" s="242"/>
      <c r="O27" s="33"/>
      <c r="P27" s="242">
        <v>214.5</v>
      </c>
      <c r="Q27" s="33" t="s">
        <v>23</v>
      </c>
    </row>
    <row r="28" spans="2:18" ht="16.5" thickBot="1" x14ac:dyDescent="0.3">
      <c r="B28" s="34">
        <f t="shared" si="0"/>
        <v>20</v>
      </c>
      <c r="C28" s="35" t="s">
        <v>214</v>
      </c>
      <c r="D28" s="36" t="s">
        <v>215</v>
      </c>
      <c r="E28" s="36" t="s">
        <v>183</v>
      </c>
      <c r="F28" s="71" t="s">
        <v>72</v>
      </c>
      <c r="G28" s="230"/>
      <c r="H28" s="2"/>
      <c r="I28" s="230"/>
      <c r="J28" s="40"/>
      <c r="K28" s="1480" t="s">
        <v>166</v>
      </c>
      <c r="L28" s="1480"/>
      <c r="M28" s="1481"/>
      <c r="N28" s="246"/>
      <c r="O28" s="73"/>
      <c r="P28" s="246">
        <v>174</v>
      </c>
      <c r="Q28" s="73" t="s">
        <v>56</v>
      </c>
      <c r="R28">
        <v>11</v>
      </c>
    </row>
    <row r="29" spans="2:18" ht="15.75" x14ac:dyDescent="0.25">
      <c r="B29" s="47">
        <f t="shared" si="0"/>
        <v>21</v>
      </c>
      <c r="C29" s="48" t="s">
        <v>220</v>
      </c>
      <c r="D29" s="49" t="s">
        <v>221</v>
      </c>
      <c r="E29" s="49" t="s">
        <v>222</v>
      </c>
      <c r="F29" s="80" t="s">
        <v>116</v>
      </c>
      <c r="G29" s="231"/>
      <c r="H29" s="225"/>
      <c r="I29" s="231"/>
      <c r="J29" s="56"/>
      <c r="K29" s="233">
        <v>253.75</v>
      </c>
      <c r="L29" s="163" t="s">
        <v>34</v>
      </c>
      <c r="M29" s="164">
        <v>1</v>
      </c>
      <c r="N29" s="245"/>
      <c r="O29" s="57"/>
      <c r="P29" s="245"/>
      <c r="Q29" s="57"/>
    </row>
    <row r="30" spans="2:18" ht="15.75" x14ac:dyDescent="0.25">
      <c r="B30" s="16">
        <f t="shared" si="0"/>
        <v>22</v>
      </c>
      <c r="C30" s="17" t="s">
        <v>129</v>
      </c>
      <c r="D30" s="18" t="s">
        <v>130</v>
      </c>
      <c r="E30" s="18" t="s">
        <v>418</v>
      </c>
      <c r="F30" s="80" t="s">
        <v>116</v>
      </c>
      <c r="G30" s="227"/>
      <c r="H30" s="1"/>
      <c r="I30" s="227"/>
      <c r="J30" s="31"/>
      <c r="K30" s="217">
        <v>246.5</v>
      </c>
      <c r="L30" s="166" t="s">
        <v>34</v>
      </c>
      <c r="M30" s="167">
        <v>2</v>
      </c>
      <c r="N30" s="242"/>
      <c r="O30" s="33"/>
      <c r="P30" s="242"/>
      <c r="Q30" s="33"/>
    </row>
    <row r="31" spans="2:18" ht="15.75" x14ac:dyDescent="0.25">
      <c r="B31" s="16">
        <f t="shared" si="0"/>
        <v>23</v>
      </c>
      <c r="C31" s="103" t="s">
        <v>42</v>
      </c>
      <c r="D31" s="104" t="s">
        <v>117</v>
      </c>
      <c r="E31" s="104" t="s">
        <v>21</v>
      </c>
      <c r="F31" s="184" t="s">
        <v>116</v>
      </c>
      <c r="G31" s="232"/>
      <c r="H31" s="5"/>
      <c r="I31" s="232"/>
      <c r="J31" s="63"/>
      <c r="K31" s="218">
        <v>170.25</v>
      </c>
      <c r="L31" s="170" t="s">
        <v>56</v>
      </c>
      <c r="M31" s="173">
        <v>3</v>
      </c>
      <c r="N31" s="248"/>
      <c r="O31" s="240"/>
      <c r="P31" s="247"/>
      <c r="Q31" s="64"/>
    </row>
    <row r="32" spans="2:18" ht="16.5" thickBot="1" x14ac:dyDescent="0.3">
      <c r="B32" s="34">
        <f t="shared" si="0"/>
        <v>24</v>
      </c>
      <c r="C32" s="35" t="s">
        <v>184</v>
      </c>
      <c r="D32" s="36" t="s">
        <v>185</v>
      </c>
      <c r="E32" s="36" t="s">
        <v>418</v>
      </c>
      <c r="F32" s="185" t="s">
        <v>116</v>
      </c>
      <c r="G32" s="230">
        <v>213.5</v>
      </c>
      <c r="H32" s="2" t="s">
        <v>23</v>
      </c>
      <c r="I32" s="230"/>
      <c r="J32" s="40"/>
      <c r="K32" s="219">
        <v>130</v>
      </c>
      <c r="L32" s="174" t="s">
        <v>56</v>
      </c>
      <c r="M32" s="183">
        <v>4</v>
      </c>
      <c r="N32" s="246"/>
      <c r="O32" s="73"/>
      <c r="P32" s="246"/>
      <c r="Q32" s="159"/>
      <c r="R32">
        <v>5</v>
      </c>
    </row>
    <row r="33" spans="3:18" ht="21" customHeight="1" x14ac:dyDescent="0.2">
      <c r="E33" s="1168"/>
      <c r="F33" s="1168"/>
      <c r="G33" s="1168">
        <v>4</v>
      </c>
      <c r="H33" s="1168"/>
      <c r="I33" s="1168">
        <v>7</v>
      </c>
      <c r="J33" s="1168"/>
      <c r="K33" s="1168">
        <v>10</v>
      </c>
      <c r="L33" s="1168"/>
      <c r="M33" s="1169"/>
      <c r="N33" s="1168">
        <v>2</v>
      </c>
      <c r="O33" s="1168"/>
      <c r="P33" s="1168">
        <v>9</v>
      </c>
      <c r="Q33" s="1168">
        <f>SUM(G33:P33)</f>
        <v>32</v>
      </c>
      <c r="R33" s="1195">
        <f>SUM(R9:R32)</f>
        <v>32</v>
      </c>
    </row>
    <row r="34" spans="3:18" x14ac:dyDescent="0.2">
      <c r="C34" s="1341" t="s">
        <v>1196</v>
      </c>
      <c r="D34" s="1341" t="s">
        <v>1366</v>
      </c>
      <c r="E34" s="1027" t="s">
        <v>1199</v>
      </c>
      <c r="F34" s="1027">
        <v>18</v>
      </c>
      <c r="G34" s="102"/>
      <c r="H34" s="102"/>
    </row>
    <row r="35" spans="3:18" x14ac:dyDescent="0.2">
      <c r="C35" s="1342"/>
      <c r="D35" s="1343"/>
      <c r="E35" s="1027" t="s">
        <v>1206</v>
      </c>
      <c r="F35" s="1027">
        <v>6</v>
      </c>
      <c r="G35" s="102"/>
      <c r="H35" s="102"/>
    </row>
    <row r="36" spans="3:18" x14ac:dyDescent="0.2">
      <c r="C36" s="1342"/>
      <c r="D36" s="1341" t="s">
        <v>1367</v>
      </c>
      <c r="E36" s="1027" t="s">
        <v>1199</v>
      </c>
      <c r="F36" s="1027">
        <v>7</v>
      </c>
      <c r="G36" s="102"/>
      <c r="H36" s="102"/>
    </row>
    <row r="37" spans="3:18" x14ac:dyDescent="0.2">
      <c r="C37" s="1343"/>
      <c r="D37" s="1343"/>
      <c r="E37" s="1027" t="s">
        <v>1206</v>
      </c>
      <c r="F37" s="1027">
        <v>1</v>
      </c>
      <c r="G37" s="102"/>
      <c r="H37" s="102"/>
    </row>
    <row r="38" spans="3:18" x14ac:dyDescent="0.2">
      <c r="C38" s="178"/>
      <c r="D38" s="178"/>
      <c r="E38" s="178" t="s">
        <v>719</v>
      </c>
      <c r="F38" s="1195">
        <f>SUM(F34:F37)</f>
        <v>32</v>
      </c>
      <c r="G38" s="102"/>
      <c r="H38" s="102"/>
    </row>
    <row r="39" spans="3:18" x14ac:dyDescent="0.2">
      <c r="G39" s="102"/>
      <c r="H39" s="102"/>
    </row>
    <row r="40" spans="3:18" x14ac:dyDescent="0.2">
      <c r="E40" s="1031" t="s">
        <v>998</v>
      </c>
      <c r="F40" s="1031" t="s">
        <v>719</v>
      </c>
      <c r="G40" s="1032" t="s">
        <v>977</v>
      </c>
      <c r="H40" s="1032" t="s">
        <v>997</v>
      </c>
    </row>
    <row r="41" spans="3:18" x14ac:dyDescent="0.2">
      <c r="E41" s="1071" t="s">
        <v>1341</v>
      </c>
      <c r="F41" s="1071">
        <v>5</v>
      </c>
      <c r="G41" s="1071"/>
      <c r="H41" s="1071">
        <f>F41-G41</f>
        <v>5</v>
      </c>
    </row>
    <row r="42" spans="3:18" x14ac:dyDescent="0.2">
      <c r="E42" s="1027" t="s">
        <v>183</v>
      </c>
      <c r="F42" s="1027">
        <v>4</v>
      </c>
      <c r="G42" s="1027"/>
      <c r="H42" s="1027">
        <f>F42-G42</f>
        <v>4</v>
      </c>
    </row>
    <row r="43" spans="3:18" x14ac:dyDescent="0.2">
      <c r="E43" s="1027" t="s">
        <v>860</v>
      </c>
      <c r="F43" s="1027">
        <v>3</v>
      </c>
      <c r="G43" s="1027">
        <v>1</v>
      </c>
      <c r="H43" s="1027">
        <f>F43-G43</f>
        <v>2</v>
      </c>
    </row>
    <row r="44" spans="3:18" x14ac:dyDescent="0.2">
      <c r="E44" s="1027" t="s">
        <v>958</v>
      </c>
      <c r="F44" s="1027">
        <v>1</v>
      </c>
      <c r="G44" s="1027"/>
      <c r="H44" s="1027">
        <f>F44-G44</f>
        <v>1</v>
      </c>
    </row>
    <row r="45" spans="3:18" x14ac:dyDescent="0.2">
      <c r="E45" s="1027" t="s">
        <v>1337</v>
      </c>
      <c r="F45" s="1027">
        <v>1</v>
      </c>
      <c r="G45" s="1027"/>
      <c r="H45" s="1027">
        <f t="shared" ref="H45:H55" si="1">F45-G45</f>
        <v>1</v>
      </c>
    </row>
    <row r="46" spans="3:18" x14ac:dyDescent="0.2">
      <c r="E46" s="1027" t="s">
        <v>1345</v>
      </c>
      <c r="F46" s="1027">
        <v>1</v>
      </c>
      <c r="G46" s="1027">
        <v>1</v>
      </c>
      <c r="H46" s="1027">
        <f t="shared" si="1"/>
        <v>0</v>
      </c>
    </row>
    <row r="47" spans="3:18" x14ac:dyDescent="0.2">
      <c r="E47" s="1027" t="s">
        <v>211</v>
      </c>
      <c r="F47" s="1027">
        <v>1</v>
      </c>
      <c r="G47" s="1027"/>
      <c r="H47" s="1027">
        <f t="shared" si="1"/>
        <v>1</v>
      </c>
    </row>
    <row r="48" spans="3:18" x14ac:dyDescent="0.2">
      <c r="E48" s="1027" t="s">
        <v>1372</v>
      </c>
      <c r="F48" s="1027">
        <v>1</v>
      </c>
      <c r="G48" s="1027">
        <v>1</v>
      </c>
      <c r="H48" s="1027">
        <f t="shared" si="1"/>
        <v>0</v>
      </c>
    </row>
    <row r="49" spans="5:8" x14ac:dyDescent="0.2">
      <c r="E49" s="1027" t="s">
        <v>443</v>
      </c>
      <c r="F49" s="1027">
        <v>1</v>
      </c>
      <c r="G49" s="1027"/>
      <c r="H49" s="1027">
        <f t="shared" si="1"/>
        <v>1</v>
      </c>
    </row>
    <row r="50" spans="5:8" x14ac:dyDescent="0.2">
      <c r="E50" s="1027" t="s">
        <v>186</v>
      </c>
      <c r="F50" s="1027">
        <v>1</v>
      </c>
      <c r="G50" s="1027"/>
      <c r="H50" s="1027">
        <f t="shared" si="1"/>
        <v>1</v>
      </c>
    </row>
    <row r="51" spans="5:8" x14ac:dyDescent="0.2">
      <c r="E51" s="1027" t="s">
        <v>1333</v>
      </c>
      <c r="F51" s="1027">
        <v>1</v>
      </c>
      <c r="G51" s="1027"/>
      <c r="H51" s="1027">
        <f t="shared" si="1"/>
        <v>1</v>
      </c>
    </row>
    <row r="52" spans="5:8" x14ac:dyDescent="0.2">
      <c r="E52" s="1027" t="s">
        <v>1334</v>
      </c>
      <c r="F52" s="1027">
        <v>1</v>
      </c>
      <c r="G52" s="1027"/>
      <c r="H52" s="1027">
        <f t="shared" si="1"/>
        <v>1</v>
      </c>
    </row>
    <row r="53" spans="5:8" x14ac:dyDescent="0.2">
      <c r="E53" s="1027" t="s">
        <v>790</v>
      </c>
      <c r="F53" s="1027">
        <v>1</v>
      </c>
      <c r="G53" s="1027"/>
      <c r="H53" s="1027">
        <f t="shared" si="1"/>
        <v>1</v>
      </c>
    </row>
    <row r="54" spans="5:8" x14ac:dyDescent="0.2">
      <c r="E54" s="1027" t="s">
        <v>160</v>
      </c>
      <c r="F54" s="1027">
        <v>1</v>
      </c>
      <c r="G54" s="1027"/>
      <c r="H54" s="1027">
        <f t="shared" si="1"/>
        <v>1</v>
      </c>
    </row>
    <row r="55" spans="5:8" x14ac:dyDescent="0.2">
      <c r="E55" s="1027" t="s">
        <v>965</v>
      </c>
      <c r="F55" s="1027">
        <v>1</v>
      </c>
      <c r="G55" s="1027"/>
      <c r="H55" s="1027">
        <f t="shared" si="1"/>
        <v>1</v>
      </c>
    </row>
    <row r="56" spans="5:8" x14ac:dyDescent="0.2">
      <c r="E56" s="1031" t="s">
        <v>999</v>
      </c>
      <c r="F56" s="1031">
        <f>SUBTOTAL(9,F41:F55)</f>
        <v>24</v>
      </c>
      <c r="G56" s="1031">
        <f>SUBTOTAL(9,G41:G55)</f>
        <v>3</v>
      </c>
      <c r="H56" s="1031">
        <f>SUBTOTAL(9,H41:H55)</f>
        <v>21</v>
      </c>
    </row>
    <row r="57" spans="5:8" x14ac:dyDescent="0.2">
      <c r="E57" s="178"/>
      <c r="F57" s="178"/>
      <c r="G57" s="178"/>
      <c r="H57" s="178"/>
    </row>
    <row r="58" spans="5:8" x14ac:dyDescent="0.2">
      <c r="E58" s="178"/>
      <c r="F58" s="178"/>
      <c r="G58" s="178"/>
      <c r="H58" s="178"/>
    </row>
  </sheetData>
  <autoFilter ref="E1:E56" xr:uid="{00000000-0009-0000-0000-000009000000}"/>
  <mergeCells count="15">
    <mergeCell ref="P7:Q7"/>
    <mergeCell ref="G7:H7"/>
    <mergeCell ref="I7:J7"/>
    <mergeCell ref="N7:O7"/>
    <mergeCell ref="K7:L7"/>
    <mergeCell ref="M7:M8"/>
    <mergeCell ref="C34:C37"/>
    <mergeCell ref="D34:D35"/>
    <mergeCell ref="D36:D37"/>
    <mergeCell ref="K28:M28"/>
    <mergeCell ref="B7:B8"/>
    <mergeCell ref="C7:C8"/>
    <mergeCell ref="D7:D8"/>
    <mergeCell ref="F7:F8"/>
    <mergeCell ref="E7:E8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60" orientation="landscape" r:id="rId1"/>
  <headerFooter alignWithMargins="0"/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P35"/>
  <sheetViews>
    <sheetView showGridLines="0" topLeftCell="A5" zoomScaleNormal="100" zoomScaleSheetLayoutView="90" workbookViewId="0">
      <selection activeCell="C8" sqref="C8:C24"/>
    </sheetView>
  </sheetViews>
  <sheetFormatPr defaultRowHeight="12.75" x14ac:dyDescent="0.2"/>
  <cols>
    <col min="1" max="1" width="1.28515625" customWidth="1"/>
    <col min="2" max="2" width="5.5703125" style="6" customWidth="1"/>
    <col min="3" max="3" width="24.5703125" customWidth="1"/>
    <col min="4" max="4" width="19.140625" customWidth="1"/>
    <col min="5" max="5" width="14.5703125" bestFit="1" customWidth="1"/>
    <col min="6" max="6" width="6" customWidth="1"/>
    <col min="7" max="7" width="11.85546875" customWidth="1"/>
    <col min="8" max="9" width="12.7109375" customWidth="1"/>
    <col min="10" max="11" width="11.85546875" hidden="1" customWidth="1"/>
  </cols>
  <sheetData>
    <row r="2" spans="2:16" ht="15.75" x14ac:dyDescent="0.25">
      <c r="C2" s="358" t="s">
        <v>270</v>
      </c>
    </row>
    <row r="4" spans="2:16" ht="18" x14ac:dyDescent="0.25">
      <c r="D4" s="120"/>
      <c r="E4" s="129" t="s">
        <v>224</v>
      </c>
      <c r="F4" s="1485" t="s">
        <v>128</v>
      </c>
      <c r="G4" s="1486"/>
      <c r="H4" s="129" t="s">
        <v>223</v>
      </c>
      <c r="I4" s="121" t="s">
        <v>141</v>
      </c>
      <c r="J4" s="140" t="s">
        <v>126</v>
      </c>
      <c r="K4" s="124" t="s">
        <v>149</v>
      </c>
    </row>
    <row r="5" spans="2:16" ht="18.75" thickBot="1" x14ac:dyDescent="0.3">
      <c r="D5" s="120"/>
      <c r="E5" s="220"/>
      <c r="F5" s="1487" t="s">
        <v>106</v>
      </c>
      <c r="G5" s="1488"/>
      <c r="H5" s="221"/>
      <c r="I5" s="125" t="s">
        <v>152</v>
      </c>
      <c r="J5" s="4"/>
      <c r="K5" s="124"/>
    </row>
    <row r="6" spans="2:16" s="9" customFormat="1" ht="51.75" customHeight="1" x14ac:dyDescent="0.2">
      <c r="B6" s="1431" t="s">
        <v>0</v>
      </c>
      <c r="C6" s="1433" t="s">
        <v>1</v>
      </c>
      <c r="D6" s="1435" t="s">
        <v>2</v>
      </c>
      <c r="E6" s="1435" t="s">
        <v>3</v>
      </c>
      <c r="F6" s="1435" t="s">
        <v>4</v>
      </c>
      <c r="G6" s="1426" t="s">
        <v>150</v>
      </c>
      <c r="H6" s="1490"/>
      <c r="I6" s="1427"/>
      <c r="J6" s="1490" t="s">
        <v>151</v>
      </c>
      <c r="K6" s="1427"/>
    </row>
    <row r="7" spans="2:16" s="9" customFormat="1" ht="27" customHeight="1" thickBot="1" x14ac:dyDescent="0.25">
      <c r="B7" s="1432"/>
      <c r="C7" s="1434"/>
      <c r="D7" s="1436"/>
      <c r="E7" s="1436"/>
      <c r="F7" s="1436"/>
      <c r="G7" s="114" t="s">
        <v>14</v>
      </c>
      <c r="H7" s="115" t="s">
        <v>15</v>
      </c>
      <c r="I7" s="155" t="s">
        <v>157</v>
      </c>
      <c r="J7" s="116" t="s">
        <v>14</v>
      </c>
      <c r="K7" s="117" t="s">
        <v>15</v>
      </c>
      <c r="M7" s="1031" t="s">
        <v>998</v>
      </c>
      <c r="N7" s="1031" t="s">
        <v>719</v>
      </c>
      <c r="O7" s="1032" t="s">
        <v>977</v>
      </c>
      <c r="P7" s="1032" t="s">
        <v>997</v>
      </c>
    </row>
    <row r="8" spans="2:16" ht="15.75" x14ac:dyDescent="0.25">
      <c r="B8" s="199">
        <v>1</v>
      </c>
      <c r="C8" s="200" t="s">
        <v>153</v>
      </c>
      <c r="D8" s="201" t="s">
        <v>154</v>
      </c>
      <c r="E8" s="201" t="s">
        <v>418</v>
      </c>
      <c r="F8" s="202" t="s">
        <v>22</v>
      </c>
      <c r="G8" s="203">
        <v>269</v>
      </c>
      <c r="H8" s="204" t="s">
        <v>30</v>
      </c>
      <c r="I8" s="205">
        <v>1</v>
      </c>
      <c r="J8" s="51"/>
      <c r="K8" s="137"/>
      <c r="M8" s="1071" t="s">
        <v>1341</v>
      </c>
      <c r="N8" s="1071">
        <v>5</v>
      </c>
      <c r="O8" s="1071"/>
      <c r="P8" s="1071">
        <f>N8-O8</f>
        <v>5</v>
      </c>
    </row>
    <row r="9" spans="2:16" ht="15.75" x14ac:dyDescent="0.25">
      <c r="B9" s="16">
        <f t="shared" ref="B9:B24" si="0">B8+1</f>
        <v>2</v>
      </c>
      <c r="C9" s="17" t="s">
        <v>155</v>
      </c>
      <c r="D9" s="18" t="s">
        <v>156</v>
      </c>
      <c r="E9" s="18" t="s">
        <v>26</v>
      </c>
      <c r="F9" s="19" t="s">
        <v>22</v>
      </c>
      <c r="G9" s="151">
        <v>235.25</v>
      </c>
      <c r="H9" s="29" t="s">
        <v>34</v>
      </c>
      <c r="I9" s="160">
        <v>2</v>
      </c>
      <c r="J9" s="22"/>
      <c r="K9" s="138"/>
      <c r="M9" s="1027" t="s">
        <v>443</v>
      </c>
      <c r="N9" s="1027">
        <v>3</v>
      </c>
      <c r="O9" s="1027"/>
      <c r="P9" s="1027">
        <f>N9-O9</f>
        <v>3</v>
      </c>
    </row>
    <row r="10" spans="2:16" ht="15.75" x14ac:dyDescent="0.25">
      <c r="B10" s="16">
        <f t="shared" si="0"/>
        <v>3</v>
      </c>
      <c r="C10" s="17" t="s">
        <v>158</v>
      </c>
      <c r="D10" s="18" t="s">
        <v>159</v>
      </c>
      <c r="E10" s="18" t="s">
        <v>160</v>
      </c>
      <c r="F10" s="19" t="s">
        <v>22</v>
      </c>
      <c r="G10" s="151">
        <v>180</v>
      </c>
      <c r="H10" s="29" t="s">
        <v>56</v>
      </c>
      <c r="I10" s="161">
        <v>3</v>
      </c>
      <c r="J10" s="22"/>
      <c r="K10" s="138"/>
      <c r="M10" s="1027" t="s">
        <v>860</v>
      </c>
      <c r="N10" s="1027">
        <v>2</v>
      </c>
      <c r="O10" s="1027"/>
      <c r="P10" s="1027">
        <f>N10-O10</f>
        <v>2</v>
      </c>
    </row>
    <row r="11" spans="2:16" ht="15.75" x14ac:dyDescent="0.25">
      <c r="B11" s="16">
        <f t="shared" si="0"/>
        <v>4</v>
      </c>
      <c r="C11" s="17" t="s">
        <v>152</v>
      </c>
      <c r="D11" s="18" t="s">
        <v>161</v>
      </c>
      <c r="E11" s="18" t="s">
        <v>162</v>
      </c>
      <c r="F11" s="19" t="s">
        <v>22</v>
      </c>
      <c r="G11" s="151">
        <v>126</v>
      </c>
      <c r="H11" s="29" t="s">
        <v>56</v>
      </c>
      <c r="I11" s="156">
        <v>4</v>
      </c>
      <c r="J11" s="22"/>
      <c r="K11" s="138"/>
      <c r="M11" s="1027" t="s">
        <v>1342</v>
      </c>
      <c r="N11" s="1027">
        <v>1</v>
      </c>
      <c r="O11" s="1027"/>
      <c r="P11" s="1027">
        <f>N11-O11</f>
        <v>1</v>
      </c>
    </row>
    <row r="12" spans="2:16" ht="15.75" x14ac:dyDescent="0.25">
      <c r="B12" s="16">
        <f t="shared" si="0"/>
        <v>5</v>
      </c>
      <c r="C12" s="17" t="s">
        <v>163</v>
      </c>
      <c r="D12" s="18" t="s">
        <v>164</v>
      </c>
      <c r="E12" s="18" t="s">
        <v>165</v>
      </c>
      <c r="F12" s="19" t="s">
        <v>22</v>
      </c>
      <c r="G12" s="1415" t="s">
        <v>166</v>
      </c>
      <c r="H12" s="1416"/>
      <c r="I12" s="156" t="s">
        <v>124</v>
      </c>
      <c r="J12" s="22"/>
      <c r="K12" s="138"/>
      <c r="M12" s="1027" t="s">
        <v>160</v>
      </c>
      <c r="N12" s="1027">
        <v>1</v>
      </c>
      <c r="O12" s="1027"/>
      <c r="P12" s="1027">
        <f t="shared" ref="P12:P22" si="1">N12-O12</f>
        <v>1</v>
      </c>
    </row>
    <row r="13" spans="2:16" ht="16.5" thickBot="1" x14ac:dyDescent="0.3">
      <c r="B13" s="34">
        <f t="shared" si="0"/>
        <v>6</v>
      </c>
      <c r="C13" s="35" t="s">
        <v>167</v>
      </c>
      <c r="D13" s="36" t="s">
        <v>168</v>
      </c>
      <c r="E13" s="36" t="s">
        <v>169</v>
      </c>
      <c r="F13" s="37" t="s">
        <v>22</v>
      </c>
      <c r="G13" s="1419" t="s">
        <v>49</v>
      </c>
      <c r="H13" s="1489"/>
      <c r="I13" s="158" t="s">
        <v>124</v>
      </c>
      <c r="J13" s="147"/>
      <c r="K13" s="148"/>
      <c r="M13" s="1027" t="s">
        <v>165</v>
      </c>
      <c r="N13" s="1027">
        <v>1</v>
      </c>
      <c r="O13" s="1027"/>
      <c r="P13" s="1027">
        <f t="shared" si="1"/>
        <v>1</v>
      </c>
    </row>
    <row r="14" spans="2:16" ht="15.75" x14ac:dyDescent="0.25">
      <c r="B14" s="197">
        <f t="shared" si="0"/>
        <v>7</v>
      </c>
      <c r="C14" s="48" t="s">
        <v>42</v>
      </c>
      <c r="D14" s="49" t="s">
        <v>96</v>
      </c>
      <c r="E14" s="49" t="s">
        <v>44</v>
      </c>
      <c r="F14" s="50" t="s">
        <v>72</v>
      </c>
      <c r="G14" s="150">
        <v>253.75</v>
      </c>
      <c r="H14" s="52" t="s">
        <v>34</v>
      </c>
      <c r="I14" s="198">
        <v>1</v>
      </c>
      <c r="J14" s="22"/>
      <c r="K14" s="138"/>
      <c r="M14" s="1027" t="s">
        <v>894</v>
      </c>
      <c r="N14" s="1027">
        <v>1</v>
      </c>
      <c r="O14" s="1027"/>
      <c r="P14" s="1027">
        <f t="shared" si="1"/>
        <v>1</v>
      </c>
    </row>
    <row r="15" spans="2:16" ht="15.75" x14ac:dyDescent="0.25">
      <c r="B15" s="16">
        <f t="shared" si="0"/>
        <v>8</v>
      </c>
      <c r="C15" s="17" t="s">
        <v>83</v>
      </c>
      <c r="D15" s="18" t="s">
        <v>170</v>
      </c>
      <c r="E15" s="18" t="s">
        <v>171</v>
      </c>
      <c r="F15" s="58" t="s">
        <v>72</v>
      </c>
      <c r="G15" s="22">
        <v>206.25</v>
      </c>
      <c r="H15" s="29" t="s">
        <v>23</v>
      </c>
      <c r="I15" s="157">
        <v>2</v>
      </c>
      <c r="J15" s="22"/>
      <c r="K15" s="31"/>
      <c r="M15" s="1027" t="s">
        <v>1343</v>
      </c>
      <c r="N15" s="1027">
        <v>1</v>
      </c>
      <c r="O15" s="1027"/>
      <c r="P15" s="1027">
        <f t="shared" si="1"/>
        <v>1</v>
      </c>
    </row>
    <row r="16" spans="2:16" ht="15.75" x14ac:dyDescent="0.25">
      <c r="B16" s="16">
        <f t="shared" si="0"/>
        <v>9</v>
      </c>
      <c r="C16" s="17" t="s">
        <v>172</v>
      </c>
      <c r="D16" s="18" t="s">
        <v>173</v>
      </c>
      <c r="E16" s="18" t="s">
        <v>174</v>
      </c>
      <c r="F16" s="58" t="s">
        <v>72</v>
      </c>
      <c r="G16" s="22">
        <v>200.25</v>
      </c>
      <c r="H16" s="29" t="s">
        <v>23</v>
      </c>
      <c r="I16" s="157">
        <v>3</v>
      </c>
      <c r="J16" s="22"/>
      <c r="K16" s="31"/>
      <c r="M16" s="1027" t="s">
        <v>1344</v>
      </c>
      <c r="N16" s="1027">
        <v>1</v>
      </c>
      <c r="O16" s="1027"/>
      <c r="P16" s="1027">
        <f t="shared" si="1"/>
        <v>1</v>
      </c>
    </row>
    <row r="17" spans="2:16" ht="15.75" x14ac:dyDescent="0.25">
      <c r="B17" s="16">
        <f t="shared" si="0"/>
        <v>10</v>
      </c>
      <c r="C17" s="17" t="s">
        <v>31</v>
      </c>
      <c r="D17" s="18" t="s">
        <v>94</v>
      </c>
      <c r="E17" s="18" t="s">
        <v>418</v>
      </c>
      <c r="F17" s="58" t="s">
        <v>72</v>
      </c>
      <c r="G17" s="22">
        <v>193</v>
      </c>
      <c r="H17" s="29" t="s">
        <v>23</v>
      </c>
      <c r="I17" s="156">
        <v>4</v>
      </c>
      <c r="J17" s="22"/>
      <c r="K17" s="31"/>
      <c r="M17" s="1027" t="s">
        <v>183</v>
      </c>
      <c r="N17" s="1027">
        <v>1</v>
      </c>
      <c r="O17" s="1027"/>
      <c r="P17" s="1027">
        <f t="shared" si="1"/>
        <v>1</v>
      </c>
    </row>
    <row r="18" spans="2:16" ht="15.75" x14ac:dyDescent="0.25">
      <c r="B18" s="16">
        <f t="shared" si="0"/>
        <v>11</v>
      </c>
      <c r="C18" s="17" t="s">
        <v>19</v>
      </c>
      <c r="D18" s="18" t="s">
        <v>82</v>
      </c>
      <c r="E18" s="18" t="s">
        <v>175</v>
      </c>
      <c r="F18" s="58" t="s">
        <v>72</v>
      </c>
      <c r="G18" s="22">
        <v>157</v>
      </c>
      <c r="H18" s="29" t="s">
        <v>56</v>
      </c>
      <c r="I18" s="156">
        <v>5</v>
      </c>
      <c r="J18" s="22"/>
      <c r="K18" s="31"/>
      <c r="M18" s="1027"/>
      <c r="N18" s="1027"/>
      <c r="O18" s="1027"/>
      <c r="P18" s="1027">
        <f t="shared" si="1"/>
        <v>0</v>
      </c>
    </row>
    <row r="19" spans="2:16" ht="15.75" x14ac:dyDescent="0.25">
      <c r="B19" s="16">
        <f t="shared" si="0"/>
        <v>12</v>
      </c>
      <c r="C19" s="17" t="s">
        <v>176</v>
      </c>
      <c r="D19" s="18" t="s">
        <v>177</v>
      </c>
      <c r="E19" s="18" t="s">
        <v>44</v>
      </c>
      <c r="F19" s="58" t="s">
        <v>72</v>
      </c>
      <c r="G19" s="22">
        <v>128</v>
      </c>
      <c r="H19" s="29" t="s">
        <v>56</v>
      </c>
      <c r="I19" s="156">
        <v>6</v>
      </c>
      <c r="J19" s="22"/>
      <c r="K19" s="31"/>
      <c r="M19" s="1027"/>
      <c r="N19" s="1027"/>
      <c r="O19" s="1027"/>
      <c r="P19" s="1027">
        <f t="shared" si="1"/>
        <v>0</v>
      </c>
    </row>
    <row r="20" spans="2:16" ht="15.75" x14ac:dyDescent="0.25">
      <c r="B20" s="16">
        <f t="shared" si="0"/>
        <v>13</v>
      </c>
      <c r="C20" s="17" t="s">
        <v>178</v>
      </c>
      <c r="D20" s="18" t="s">
        <v>179</v>
      </c>
      <c r="E20" s="18" t="s">
        <v>418</v>
      </c>
      <c r="F20" s="58" t="s">
        <v>72</v>
      </c>
      <c r="G20" s="1415" t="s">
        <v>180</v>
      </c>
      <c r="H20" s="1416"/>
      <c r="I20" s="156" t="s">
        <v>124</v>
      </c>
      <c r="J20" s="22"/>
      <c r="K20" s="31"/>
      <c r="M20" s="1027"/>
      <c r="N20" s="1027"/>
      <c r="O20" s="1027"/>
      <c r="P20" s="1027">
        <f t="shared" si="1"/>
        <v>0</v>
      </c>
    </row>
    <row r="21" spans="2:16" ht="16.5" thickBot="1" x14ac:dyDescent="0.3">
      <c r="B21" s="132">
        <f t="shared" si="0"/>
        <v>14</v>
      </c>
      <c r="C21" s="75" t="s">
        <v>181</v>
      </c>
      <c r="D21" s="76" t="s">
        <v>182</v>
      </c>
      <c r="E21" s="76" t="s">
        <v>183</v>
      </c>
      <c r="F21" s="113" t="s">
        <v>72</v>
      </c>
      <c r="G21" s="1483" t="s">
        <v>49</v>
      </c>
      <c r="H21" s="1484"/>
      <c r="I21" s="206" t="s">
        <v>124</v>
      </c>
      <c r="J21" s="147"/>
      <c r="K21" s="152"/>
      <c r="M21" s="1027"/>
      <c r="N21" s="1027"/>
      <c r="O21" s="1027"/>
      <c r="P21" s="1027">
        <f t="shared" si="1"/>
        <v>0</v>
      </c>
    </row>
    <row r="22" spans="2:16" ht="15.75" x14ac:dyDescent="0.25">
      <c r="B22" s="199">
        <f t="shared" si="0"/>
        <v>15</v>
      </c>
      <c r="C22" s="200" t="s">
        <v>129</v>
      </c>
      <c r="D22" s="201" t="s">
        <v>130</v>
      </c>
      <c r="E22" s="201" t="s">
        <v>418</v>
      </c>
      <c r="F22" s="207" t="s">
        <v>116</v>
      </c>
      <c r="G22" s="208">
        <v>236</v>
      </c>
      <c r="H22" s="204" t="s">
        <v>34</v>
      </c>
      <c r="I22" s="209">
        <v>1</v>
      </c>
      <c r="J22" s="53"/>
      <c r="K22" s="56"/>
      <c r="M22" s="1027"/>
      <c r="N22" s="1027"/>
      <c r="O22" s="1027"/>
      <c r="P22" s="1027">
        <f t="shared" si="1"/>
        <v>0</v>
      </c>
    </row>
    <row r="23" spans="2:16" ht="15.75" x14ac:dyDescent="0.25">
      <c r="B23" s="16">
        <f t="shared" si="0"/>
        <v>16</v>
      </c>
      <c r="C23" s="17" t="s">
        <v>184</v>
      </c>
      <c r="D23" s="18" t="s">
        <v>185</v>
      </c>
      <c r="E23" s="18" t="s">
        <v>418</v>
      </c>
      <c r="F23" s="153" t="s">
        <v>116</v>
      </c>
      <c r="G23" s="22">
        <v>165</v>
      </c>
      <c r="H23" s="29" t="s">
        <v>56</v>
      </c>
      <c r="I23" s="156" t="s">
        <v>124</v>
      </c>
      <c r="J23" s="22"/>
      <c r="K23" s="31"/>
      <c r="M23" s="1031" t="s">
        <v>999</v>
      </c>
      <c r="N23" s="1031">
        <f>SUBTOTAL(9,N8:N22)</f>
        <v>17</v>
      </c>
      <c r="O23" s="1031">
        <f>SUBTOTAL(9,O8:O22)</f>
        <v>0</v>
      </c>
      <c r="P23" s="1031">
        <f>SUBTOTAL(9,P8:P22)</f>
        <v>17</v>
      </c>
    </row>
    <row r="24" spans="2:16" ht="16.5" thickBot="1" x14ac:dyDescent="0.3">
      <c r="B24" s="34">
        <f t="shared" si="0"/>
        <v>17</v>
      </c>
      <c r="C24" s="35" t="s">
        <v>42</v>
      </c>
      <c r="D24" s="36" t="s">
        <v>117</v>
      </c>
      <c r="E24" s="36" t="s">
        <v>175</v>
      </c>
      <c r="F24" s="154" t="s">
        <v>116</v>
      </c>
      <c r="G24" s="38">
        <v>154</v>
      </c>
      <c r="H24" s="39" t="s">
        <v>56</v>
      </c>
      <c r="I24" s="158" t="s">
        <v>124</v>
      </c>
      <c r="J24" s="38"/>
      <c r="K24" s="40"/>
    </row>
    <row r="25" spans="2:16" ht="6.75" customHeight="1" x14ac:dyDescent="0.2">
      <c r="G25" s="102"/>
      <c r="H25" s="102"/>
      <c r="I25" s="149"/>
    </row>
    <row r="26" spans="2:16" x14ac:dyDescent="0.2">
      <c r="B26" s="6" t="s">
        <v>118</v>
      </c>
      <c r="C26" t="s">
        <v>123</v>
      </c>
      <c r="G26" s="102"/>
      <c r="H26" s="102"/>
      <c r="I26" s="149"/>
    </row>
    <row r="27" spans="2:16" x14ac:dyDescent="0.2">
      <c r="C27" s="1341" t="s">
        <v>1196</v>
      </c>
      <c r="D27" s="1341" t="s">
        <v>1366</v>
      </c>
      <c r="E27" s="1027" t="s">
        <v>1199</v>
      </c>
      <c r="F27" s="1027">
        <v>4</v>
      </c>
      <c r="G27" s="102"/>
      <c r="H27" s="102"/>
      <c r="I27" s="102"/>
    </row>
    <row r="28" spans="2:16" x14ac:dyDescent="0.2">
      <c r="C28" s="1342"/>
      <c r="D28" s="1343"/>
      <c r="E28" s="1027" t="s">
        <v>1206</v>
      </c>
      <c r="F28" s="1027">
        <v>3</v>
      </c>
      <c r="G28" s="102"/>
      <c r="H28" s="102"/>
      <c r="I28" s="102"/>
    </row>
    <row r="29" spans="2:16" x14ac:dyDescent="0.2">
      <c r="C29" s="1342"/>
      <c r="D29" s="1341" t="s">
        <v>1367</v>
      </c>
      <c r="E29" s="1027" t="s">
        <v>1199</v>
      </c>
      <c r="F29" s="1027">
        <v>6</v>
      </c>
      <c r="G29" s="102"/>
      <c r="H29" s="102"/>
      <c r="I29" s="102"/>
    </row>
    <row r="30" spans="2:16" x14ac:dyDescent="0.2">
      <c r="C30" s="1343"/>
      <c r="D30" s="1343"/>
      <c r="E30" s="1027" t="s">
        <v>1206</v>
      </c>
      <c r="F30" s="1027">
        <v>4</v>
      </c>
      <c r="G30" s="102"/>
      <c r="H30" s="102"/>
      <c r="I30" s="102"/>
    </row>
    <row r="31" spans="2:16" x14ac:dyDescent="0.2">
      <c r="C31" s="178"/>
      <c r="D31" s="178"/>
      <c r="E31" s="178" t="s">
        <v>719</v>
      </c>
      <c r="F31" s="1195">
        <f>SUM(F27:F30)</f>
        <v>17</v>
      </c>
      <c r="G31" s="102"/>
      <c r="H31" s="102"/>
      <c r="I31" s="102"/>
    </row>
    <row r="33" spans="7:13" x14ac:dyDescent="0.2">
      <c r="G33" s="9" t="s">
        <v>1204</v>
      </c>
      <c r="H33" s="9"/>
      <c r="I33" s="9"/>
    </row>
    <row r="34" spans="7:13" x14ac:dyDescent="0.2">
      <c r="G34" s="1167" t="s">
        <v>22</v>
      </c>
      <c r="H34" s="1167" t="s">
        <v>72</v>
      </c>
      <c r="I34" s="1167" t="s">
        <v>108</v>
      </c>
      <c r="L34" s="1167" t="s">
        <v>116</v>
      </c>
    </row>
    <row r="35" spans="7:13" x14ac:dyDescent="0.2">
      <c r="G35" s="1026">
        <v>6</v>
      </c>
      <c r="H35" s="1026">
        <v>8</v>
      </c>
      <c r="I35" s="1026">
        <v>0</v>
      </c>
      <c r="L35" s="1026">
        <v>3</v>
      </c>
      <c r="M35" s="1195">
        <f>SUM(G35:L35)</f>
        <v>17</v>
      </c>
    </row>
  </sheetData>
  <mergeCells count="16">
    <mergeCell ref="J6:K6"/>
    <mergeCell ref="G6:I6"/>
    <mergeCell ref="B6:B7"/>
    <mergeCell ref="C6:C7"/>
    <mergeCell ref="D6:D7"/>
    <mergeCell ref="F6:F7"/>
    <mergeCell ref="E6:E7"/>
    <mergeCell ref="C27:C30"/>
    <mergeCell ref="D27:D28"/>
    <mergeCell ref="D29:D30"/>
    <mergeCell ref="G21:H21"/>
    <mergeCell ref="F4:G4"/>
    <mergeCell ref="F5:G5"/>
    <mergeCell ref="G13:H13"/>
    <mergeCell ref="G12:H12"/>
    <mergeCell ref="G20:H20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67" orientation="landscape" r:id="rId1"/>
  <headerFooter alignWithMargins="0"/>
  <rowBreaks count="1" manualBreakCount="1">
    <brk id="24" max="16383" man="1"/>
  </rowBreaks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N25"/>
  <sheetViews>
    <sheetView showGridLines="0" zoomScaleNormal="100" zoomScaleSheetLayoutView="90" workbookViewId="0">
      <selection activeCell="C8" sqref="C8:C14"/>
    </sheetView>
  </sheetViews>
  <sheetFormatPr defaultRowHeight="12.75" x14ac:dyDescent="0.2"/>
  <cols>
    <col min="1" max="1" width="1.28515625" customWidth="1"/>
    <col min="2" max="2" width="5.5703125" style="6" customWidth="1"/>
    <col min="3" max="3" width="22.42578125" customWidth="1"/>
    <col min="4" max="4" width="17.140625" customWidth="1"/>
    <col min="5" max="5" width="14.5703125" bestFit="1" customWidth="1"/>
    <col min="6" max="6" width="6" customWidth="1"/>
    <col min="7" max="10" width="11.85546875" customWidth="1"/>
  </cols>
  <sheetData>
    <row r="2" spans="2:14" ht="15.75" x14ac:dyDescent="0.25">
      <c r="C2" s="358" t="s">
        <v>269</v>
      </c>
    </row>
    <row r="4" spans="2:14" ht="18" x14ac:dyDescent="0.25">
      <c r="B4" s="8"/>
      <c r="D4" s="120"/>
      <c r="E4" s="120"/>
      <c r="F4" s="120"/>
      <c r="G4" s="129" t="s">
        <v>125</v>
      </c>
      <c r="H4" s="121" t="s">
        <v>127</v>
      </c>
      <c r="I4" s="129" t="s">
        <v>125</v>
      </c>
      <c r="J4" s="121" t="s">
        <v>140</v>
      </c>
    </row>
    <row r="5" spans="2:14" ht="18.75" thickBot="1" x14ac:dyDescent="0.3">
      <c r="D5" s="120"/>
      <c r="E5" s="120"/>
      <c r="F5" s="120"/>
      <c r="G5" s="336" t="s">
        <v>126</v>
      </c>
      <c r="H5" s="192" t="s">
        <v>128</v>
      </c>
      <c r="I5" s="130" t="s">
        <v>126</v>
      </c>
      <c r="J5" s="125" t="s">
        <v>141</v>
      </c>
    </row>
    <row r="6" spans="2:14" s="9" customFormat="1" ht="51.75" customHeight="1" x14ac:dyDescent="0.2">
      <c r="B6" s="1431" t="s">
        <v>0</v>
      </c>
      <c r="C6" s="1433" t="s">
        <v>1</v>
      </c>
      <c r="D6" s="1435" t="s">
        <v>2</v>
      </c>
      <c r="E6" s="1435" t="s">
        <v>3</v>
      </c>
      <c r="F6" s="1435" t="s">
        <v>4</v>
      </c>
      <c r="G6" s="1426" t="s">
        <v>139</v>
      </c>
      <c r="H6" s="1427"/>
      <c r="I6" s="1482" t="s">
        <v>142</v>
      </c>
      <c r="J6" s="1427"/>
      <c r="L6" s="9" t="s">
        <v>1204</v>
      </c>
    </row>
    <row r="7" spans="2:14" s="9" customFormat="1" ht="27" customHeight="1" thickBot="1" x14ac:dyDescent="0.25">
      <c r="B7" s="1432"/>
      <c r="C7" s="1434"/>
      <c r="D7" s="1436"/>
      <c r="E7" s="1436"/>
      <c r="F7" s="1436"/>
      <c r="G7" s="114" t="s">
        <v>14</v>
      </c>
      <c r="H7" s="117" t="s">
        <v>15</v>
      </c>
      <c r="I7" s="118" t="s">
        <v>14</v>
      </c>
      <c r="J7" s="117" t="s">
        <v>15</v>
      </c>
      <c r="L7" s="1167" t="s">
        <v>22</v>
      </c>
      <c r="M7" s="1167" t="s">
        <v>72</v>
      </c>
      <c r="N7" s="1167" t="s">
        <v>108</v>
      </c>
    </row>
    <row r="8" spans="2:14" ht="15.75" x14ac:dyDescent="0.25">
      <c r="B8" s="16">
        <v>1</v>
      </c>
      <c r="C8" s="17" t="s">
        <v>132</v>
      </c>
      <c r="D8" s="18" t="s">
        <v>133</v>
      </c>
      <c r="E8" s="18" t="s">
        <v>131</v>
      </c>
      <c r="F8" s="19" t="s">
        <v>22</v>
      </c>
      <c r="G8" s="51">
        <v>245</v>
      </c>
      <c r="H8" s="137"/>
      <c r="I8" s="337"/>
      <c r="J8" s="137"/>
      <c r="L8" s="1026">
        <v>3</v>
      </c>
      <c r="M8" s="1026">
        <v>3</v>
      </c>
      <c r="N8" s="1026">
        <v>1</v>
      </c>
    </row>
    <row r="9" spans="2:14" ht="15.75" x14ac:dyDescent="0.25">
      <c r="B9" s="16">
        <f t="shared" ref="B9:B14" si="0">B8+1</f>
        <v>2</v>
      </c>
      <c r="C9" s="17" t="s">
        <v>134</v>
      </c>
      <c r="D9" s="18" t="s">
        <v>135</v>
      </c>
      <c r="E9" s="18" t="s">
        <v>136</v>
      </c>
      <c r="F9" s="19" t="s">
        <v>22</v>
      </c>
      <c r="G9" s="22">
        <v>236.5</v>
      </c>
      <c r="H9" s="138"/>
      <c r="I9" s="338"/>
      <c r="J9" s="138"/>
    </row>
    <row r="10" spans="2:14" ht="15.75" x14ac:dyDescent="0.25">
      <c r="B10" s="143">
        <f t="shared" si="0"/>
        <v>3</v>
      </c>
      <c r="C10" s="144" t="s">
        <v>137</v>
      </c>
      <c r="D10" s="145" t="s">
        <v>138</v>
      </c>
      <c r="E10" s="145" t="s">
        <v>44</v>
      </c>
      <c r="F10" s="146" t="s">
        <v>22</v>
      </c>
      <c r="G10" s="147">
        <v>214.5</v>
      </c>
      <c r="H10" s="148"/>
      <c r="I10" s="339"/>
      <c r="J10" s="148"/>
    </row>
    <row r="11" spans="2:14" ht="15.75" x14ac:dyDescent="0.25">
      <c r="B11" s="47">
        <f t="shared" si="0"/>
        <v>4</v>
      </c>
      <c r="C11" s="48" t="s">
        <v>129</v>
      </c>
      <c r="D11" s="49" t="s">
        <v>130</v>
      </c>
      <c r="E11" s="49" t="s">
        <v>131</v>
      </c>
      <c r="F11" s="50" t="s">
        <v>72</v>
      </c>
      <c r="G11" s="51">
        <v>285</v>
      </c>
      <c r="H11" s="137" t="s">
        <v>34</v>
      </c>
      <c r="I11" s="337"/>
      <c r="J11" s="137"/>
    </row>
    <row r="12" spans="2:14" ht="15.75" x14ac:dyDescent="0.25">
      <c r="B12" s="47">
        <f t="shared" si="0"/>
        <v>5</v>
      </c>
      <c r="C12" s="48" t="s">
        <v>143</v>
      </c>
      <c r="D12" s="49" t="s">
        <v>147</v>
      </c>
      <c r="E12" s="49" t="s">
        <v>148</v>
      </c>
      <c r="F12" s="58" t="s">
        <v>72</v>
      </c>
      <c r="G12" s="51"/>
      <c r="H12" s="137"/>
      <c r="I12" s="337"/>
      <c r="J12" s="137"/>
    </row>
    <row r="13" spans="2:14" ht="15.75" x14ac:dyDescent="0.25">
      <c r="B13" s="132">
        <f t="shared" si="0"/>
        <v>6</v>
      </c>
      <c r="C13" s="103" t="s">
        <v>144</v>
      </c>
      <c r="D13" s="104" t="s">
        <v>146</v>
      </c>
      <c r="E13" s="104" t="s">
        <v>145</v>
      </c>
      <c r="F13" s="58" t="s">
        <v>72</v>
      </c>
      <c r="G13" s="81"/>
      <c r="H13" s="141"/>
      <c r="I13" s="340"/>
      <c r="J13" s="141"/>
    </row>
    <row r="14" spans="2:14" ht="16.5" thickBot="1" x14ac:dyDescent="0.3">
      <c r="B14" s="133">
        <f t="shared" si="0"/>
        <v>7</v>
      </c>
      <c r="C14" s="134" t="s">
        <v>129</v>
      </c>
      <c r="D14" s="135" t="s">
        <v>130</v>
      </c>
      <c r="E14" s="135" t="s">
        <v>131</v>
      </c>
      <c r="F14" s="142" t="s">
        <v>108</v>
      </c>
      <c r="G14" s="136"/>
      <c r="H14" s="139"/>
      <c r="I14" s="341">
        <v>293</v>
      </c>
      <c r="J14" s="139" t="s">
        <v>30</v>
      </c>
    </row>
    <row r="15" spans="2:14" ht="15.75" x14ac:dyDescent="0.25">
      <c r="B15" s="1165"/>
      <c r="C15" s="435"/>
      <c r="D15" s="435"/>
      <c r="E15" s="435"/>
      <c r="F15" s="1166"/>
      <c r="G15" s="400"/>
      <c r="H15" s="400"/>
      <c r="I15" s="400"/>
      <c r="J15" s="400"/>
    </row>
    <row r="16" spans="2:14" ht="17.25" customHeight="1" x14ac:dyDescent="0.2">
      <c r="C16" s="1341" t="s">
        <v>1196</v>
      </c>
      <c r="D16" s="1341" t="s">
        <v>1366</v>
      </c>
      <c r="E16" s="1027" t="s">
        <v>1199</v>
      </c>
      <c r="F16" s="1027">
        <v>4</v>
      </c>
      <c r="G16" s="178"/>
      <c r="H16" s="102"/>
      <c r="I16" s="102"/>
      <c r="J16" s="102"/>
      <c r="K16" s="102"/>
    </row>
    <row r="17" spans="3:11" x14ac:dyDescent="0.2">
      <c r="C17" s="1342"/>
      <c r="D17" s="1343"/>
      <c r="E17" s="1027" t="s">
        <v>1206</v>
      </c>
      <c r="F17" s="1027">
        <v>3</v>
      </c>
      <c r="G17" s="178"/>
      <c r="H17" s="102"/>
      <c r="I17" s="102"/>
      <c r="J17" s="102"/>
      <c r="K17" s="102"/>
    </row>
    <row r="18" spans="3:11" x14ac:dyDescent="0.2">
      <c r="C18" s="1342"/>
      <c r="D18" s="1341" t="s">
        <v>1367</v>
      </c>
      <c r="E18" s="1027" t="s">
        <v>1199</v>
      </c>
      <c r="F18" s="1027"/>
      <c r="G18" s="178"/>
      <c r="H18" s="102"/>
      <c r="I18" s="102"/>
      <c r="J18" s="102"/>
      <c r="K18" s="102"/>
    </row>
    <row r="19" spans="3:11" x14ac:dyDescent="0.2">
      <c r="C19" s="1343"/>
      <c r="D19" s="1343"/>
      <c r="E19" s="1027" t="s">
        <v>1206</v>
      </c>
      <c r="F19" s="1027"/>
      <c r="G19" s="178"/>
      <c r="H19" s="1031" t="s">
        <v>998</v>
      </c>
      <c r="I19" s="1031" t="s">
        <v>1332</v>
      </c>
      <c r="J19" s="1032" t="s">
        <v>977</v>
      </c>
      <c r="K19" s="1032" t="s">
        <v>997</v>
      </c>
    </row>
    <row r="20" spans="3:11" x14ac:dyDescent="0.2">
      <c r="C20" s="178"/>
      <c r="D20" s="178"/>
      <c r="E20" s="178" t="s">
        <v>719</v>
      </c>
      <c r="F20" s="178">
        <f>SUM(F16:F19)</f>
        <v>7</v>
      </c>
      <c r="G20" s="178"/>
      <c r="H20" s="1071" t="s">
        <v>1341</v>
      </c>
      <c r="I20" s="1071">
        <v>2</v>
      </c>
      <c r="J20" s="1071"/>
      <c r="K20" s="1071">
        <f>I20-J20</f>
        <v>2</v>
      </c>
    </row>
    <row r="21" spans="3:11" x14ac:dyDescent="0.2">
      <c r="C21" s="178"/>
      <c r="D21" s="178"/>
      <c r="E21" s="178"/>
      <c r="F21" s="178"/>
      <c r="G21" s="178"/>
      <c r="H21" s="1027" t="s">
        <v>1337</v>
      </c>
      <c r="I21" s="1027">
        <v>1</v>
      </c>
      <c r="J21" s="1027"/>
      <c r="K21" s="1027">
        <f>I21-J21</f>
        <v>1</v>
      </c>
    </row>
    <row r="22" spans="3:11" x14ac:dyDescent="0.2">
      <c r="H22" s="1027" t="s">
        <v>1338</v>
      </c>
      <c r="I22" s="1027">
        <v>1</v>
      </c>
      <c r="J22" s="1027"/>
      <c r="K22" s="1027">
        <f>I22-J22</f>
        <v>1</v>
      </c>
    </row>
    <row r="23" spans="3:11" x14ac:dyDescent="0.2">
      <c r="H23" s="1027" t="s">
        <v>1339</v>
      </c>
      <c r="I23" s="1027">
        <v>1</v>
      </c>
      <c r="J23" s="1027"/>
      <c r="K23" s="1027">
        <f>I23-J23</f>
        <v>1</v>
      </c>
    </row>
    <row r="24" spans="3:11" x14ac:dyDescent="0.2">
      <c r="H24" s="1027" t="s">
        <v>1340</v>
      </c>
      <c r="I24" s="1027">
        <v>1</v>
      </c>
      <c r="J24" s="1027"/>
      <c r="K24" s="1027">
        <f>I24-J24</f>
        <v>1</v>
      </c>
    </row>
    <row r="25" spans="3:11" x14ac:dyDescent="0.2">
      <c r="H25" s="1031" t="s">
        <v>999</v>
      </c>
      <c r="I25" s="1031">
        <f>SUBTOTAL(9,I20:I24)</f>
        <v>6</v>
      </c>
      <c r="J25" s="1031">
        <f t="shared" ref="J25:K25" si="1">SUBTOTAL(9,J20:J24)</f>
        <v>0</v>
      </c>
      <c r="K25" s="1031">
        <f t="shared" si="1"/>
        <v>6</v>
      </c>
    </row>
  </sheetData>
  <mergeCells count="10">
    <mergeCell ref="C16:C19"/>
    <mergeCell ref="D16:D17"/>
    <mergeCell ref="D18:D19"/>
    <mergeCell ref="I6:J6"/>
    <mergeCell ref="B6:B7"/>
    <mergeCell ref="C6:C7"/>
    <mergeCell ref="D6:D7"/>
    <mergeCell ref="E6:E7"/>
    <mergeCell ref="F6:F7"/>
    <mergeCell ref="G6:H6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 alignWithMargins="0"/>
  <rowBreaks count="1" manualBreakCount="1">
    <brk id="15" max="16383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704D9-B3BD-47EA-8B15-AA9B3523E550}">
  <dimension ref="A1:BQ118"/>
  <sheetViews>
    <sheetView showGridLines="0" tabSelected="1" zoomScale="80" zoomScaleNormal="80" zoomScaleSheetLayoutView="3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O16" sqref="O16"/>
    </sheetView>
  </sheetViews>
  <sheetFormatPr defaultRowHeight="12.75" x14ac:dyDescent="0.2"/>
  <cols>
    <col min="1" max="1" width="6.140625" style="488" customWidth="1"/>
    <col min="2" max="2" width="33.28515625" style="488" customWidth="1"/>
    <col min="3" max="3" width="35.85546875" style="488" customWidth="1"/>
    <col min="4" max="4" width="23.42578125" style="488" customWidth="1"/>
    <col min="5" max="5" width="10.42578125" style="1095" bestFit="1" customWidth="1"/>
    <col min="6" max="29" width="8.7109375" style="488" customWidth="1"/>
    <col min="30" max="33" width="10.7109375" style="488" customWidth="1"/>
    <col min="34" max="34" width="10.7109375" style="478" customWidth="1"/>
    <col min="35" max="35" width="17.28515625" style="715" hidden="1" customWidth="1"/>
    <col min="36" max="36" width="3.42578125" style="477" customWidth="1"/>
    <col min="37" max="37" width="12" style="477" customWidth="1"/>
    <col min="38" max="38" width="8" style="500" customWidth="1"/>
    <col min="39" max="39" width="12" style="488" customWidth="1"/>
    <col min="40" max="40" width="10.140625" style="488" customWidth="1"/>
    <col min="41" max="16384" width="9.140625" style="488"/>
  </cols>
  <sheetData>
    <row r="1" spans="1:69" s="863" customFormat="1" ht="28.5" customHeight="1" thickBot="1" x14ac:dyDescent="0.45">
      <c r="A1" s="978"/>
      <c r="B1" s="960" t="s">
        <v>1851</v>
      </c>
      <c r="C1" s="960"/>
      <c r="D1" s="960"/>
      <c r="E1" s="1090"/>
      <c r="F1" s="1273" t="s">
        <v>2171</v>
      </c>
      <c r="G1" s="960"/>
      <c r="H1" s="960"/>
      <c r="I1" s="960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  <c r="W1" s="943"/>
      <c r="X1" s="943"/>
      <c r="Y1" s="943"/>
      <c r="Z1" s="943"/>
      <c r="AA1" s="943"/>
      <c r="AB1" s="943"/>
      <c r="AC1" s="943"/>
      <c r="AD1" s="943"/>
      <c r="AE1" s="943"/>
      <c r="AF1" s="943"/>
      <c r="AG1" s="943"/>
      <c r="AH1" s="944"/>
      <c r="AI1" s="864"/>
      <c r="AL1" s="1157"/>
    </row>
    <row r="2" spans="1:69" s="859" customFormat="1" ht="49.5" customHeight="1" thickBot="1" x14ac:dyDescent="0.3">
      <c r="A2" s="1274" t="s">
        <v>916</v>
      </c>
      <c r="B2" s="1305" t="s">
        <v>841</v>
      </c>
      <c r="C2" s="1306"/>
      <c r="D2" s="1306"/>
      <c r="E2" s="1307"/>
      <c r="F2" s="1276" t="s">
        <v>1883</v>
      </c>
      <c r="G2" s="1277"/>
      <c r="H2" s="1277"/>
      <c r="I2" s="1278"/>
      <c r="J2" s="1276" t="s">
        <v>1925</v>
      </c>
      <c r="K2" s="1277"/>
      <c r="L2" s="1277"/>
      <c r="M2" s="1278"/>
      <c r="N2" s="1276" t="s">
        <v>258</v>
      </c>
      <c r="O2" s="1277"/>
      <c r="P2" s="1277"/>
      <c r="Q2" s="1278"/>
      <c r="R2" s="1276" t="s">
        <v>1974</v>
      </c>
      <c r="S2" s="1277"/>
      <c r="T2" s="1277"/>
      <c r="U2" s="1278"/>
      <c r="V2" s="1277" t="s">
        <v>263</v>
      </c>
      <c r="W2" s="1277"/>
      <c r="X2" s="1277"/>
      <c r="Y2" s="1277"/>
      <c r="Z2" s="1276" t="s">
        <v>263</v>
      </c>
      <c r="AA2" s="1277"/>
      <c r="AB2" s="1277"/>
      <c r="AC2" s="1278"/>
      <c r="AD2" s="1283" t="s">
        <v>2150</v>
      </c>
      <c r="AE2" s="1283"/>
      <c r="AF2" s="1283"/>
      <c r="AG2" s="1283"/>
      <c r="AH2" s="1284"/>
      <c r="AI2" s="861"/>
      <c r="AL2" s="1158"/>
    </row>
    <row r="3" spans="1:69" s="859" customFormat="1" ht="49.5" customHeight="1" thickBot="1" x14ac:dyDescent="0.3">
      <c r="A3" s="1275"/>
      <c r="B3" s="1305" t="s">
        <v>842</v>
      </c>
      <c r="C3" s="1306"/>
      <c r="D3" s="1306"/>
      <c r="E3" s="1307"/>
      <c r="F3" s="1276" t="s">
        <v>813</v>
      </c>
      <c r="G3" s="1277"/>
      <c r="H3" s="1277"/>
      <c r="I3" s="1278"/>
      <c r="J3" s="1276" t="s">
        <v>256</v>
      </c>
      <c r="K3" s="1277"/>
      <c r="L3" s="1277"/>
      <c r="M3" s="1278"/>
      <c r="N3" s="1276" t="s">
        <v>1936</v>
      </c>
      <c r="O3" s="1277"/>
      <c r="P3" s="1277"/>
      <c r="Q3" s="1278"/>
      <c r="R3" s="1276" t="s">
        <v>1973</v>
      </c>
      <c r="S3" s="1277"/>
      <c r="T3" s="1277"/>
      <c r="U3" s="1278"/>
      <c r="V3" s="1277" t="s">
        <v>1982</v>
      </c>
      <c r="W3" s="1277"/>
      <c r="X3" s="1277"/>
      <c r="Y3" s="1278"/>
      <c r="Z3" s="1276" t="s">
        <v>2006</v>
      </c>
      <c r="AA3" s="1277"/>
      <c r="AB3" s="1277"/>
      <c r="AC3" s="1278"/>
      <c r="AD3" s="1285"/>
      <c r="AE3" s="1285"/>
      <c r="AF3" s="1285"/>
      <c r="AG3" s="1285"/>
      <c r="AH3" s="1286"/>
      <c r="AI3" s="861"/>
      <c r="AL3" s="1158"/>
    </row>
    <row r="4" spans="1:69" s="859" customFormat="1" ht="18" customHeight="1" x14ac:dyDescent="0.25">
      <c r="A4" s="1275"/>
      <c r="B4" s="1289" t="s">
        <v>1</v>
      </c>
      <c r="C4" s="1234" t="s">
        <v>2</v>
      </c>
      <c r="D4" s="1291" t="s">
        <v>1140</v>
      </c>
      <c r="E4" s="1292"/>
      <c r="F4" s="1295" t="s">
        <v>2168</v>
      </c>
      <c r="G4" s="1296"/>
      <c r="H4" s="1296"/>
      <c r="I4" s="1297"/>
      <c r="J4" s="1296" t="s">
        <v>2169</v>
      </c>
      <c r="K4" s="1296"/>
      <c r="L4" s="1296"/>
      <c r="M4" s="1296"/>
      <c r="N4" s="1295" t="s">
        <v>2170</v>
      </c>
      <c r="O4" s="1296"/>
      <c r="P4" s="1296"/>
      <c r="Q4" s="1297"/>
      <c r="R4" s="1301" t="s">
        <v>2172</v>
      </c>
      <c r="S4" s="1296"/>
      <c r="T4" s="1296"/>
      <c r="U4" s="1297"/>
      <c r="V4" s="1296" t="s">
        <v>2173</v>
      </c>
      <c r="W4" s="1296"/>
      <c r="X4" s="1296"/>
      <c r="Y4" s="1296"/>
      <c r="Z4" s="1295" t="s">
        <v>2174</v>
      </c>
      <c r="AA4" s="1296"/>
      <c r="AB4" s="1296"/>
      <c r="AC4" s="1297"/>
      <c r="AD4" s="1285"/>
      <c r="AE4" s="1285"/>
      <c r="AF4" s="1285"/>
      <c r="AG4" s="1285"/>
      <c r="AH4" s="1286"/>
      <c r="AI4" s="1279" t="s">
        <v>617</v>
      </c>
      <c r="AL4" s="1158"/>
    </row>
    <row r="5" spans="1:69" s="859" customFormat="1" ht="45" customHeight="1" thickBot="1" x14ac:dyDescent="0.3">
      <c r="A5" s="1275"/>
      <c r="B5" s="1290"/>
      <c r="C5" s="1235"/>
      <c r="D5" s="1293"/>
      <c r="E5" s="1294"/>
      <c r="F5" s="1298"/>
      <c r="G5" s="1299"/>
      <c r="H5" s="1299"/>
      <c r="I5" s="1300"/>
      <c r="J5" s="1299"/>
      <c r="K5" s="1299"/>
      <c r="L5" s="1299"/>
      <c r="M5" s="1299"/>
      <c r="N5" s="1298"/>
      <c r="O5" s="1299"/>
      <c r="P5" s="1299"/>
      <c r="Q5" s="1300"/>
      <c r="R5" s="1298"/>
      <c r="S5" s="1299"/>
      <c r="T5" s="1299"/>
      <c r="U5" s="1300"/>
      <c r="V5" s="1299"/>
      <c r="W5" s="1299"/>
      <c r="X5" s="1299"/>
      <c r="Y5" s="1299"/>
      <c r="Z5" s="1298"/>
      <c r="AA5" s="1299"/>
      <c r="AB5" s="1299"/>
      <c r="AC5" s="1300"/>
      <c r="AD5" s="1285"/>
      <c r="AE5" s="1285"/>
      <c r="AF5" s="1285"/>
      <c r="AG5" s="1285"/>
      <c r="AH5" s="1286"/>
      <c r="AI5" s="1280"/>
      <c r="AL5" s="1158"/>
    </row>
    <row r="6" spans="1:69" s="859" customFormat="1" ht="39" customHeight="1" thickBot="1" x14ac:dyDescent="0.3">
      <c r="A6" s="1275"/>
      <c r="B6" s="1290"/>
      <c r="C6" s="1235"/>
      <c r="D6" s="1281" t="s">
        <v>1007</v>
      </c>
      <c r="E6" s="1282"/>
      <c r="F6" s="1276" t="s">
        <v>1224</v>
      </c>
      <c r="G6" s="1277"/>
      <c r="H6" s="1277"/>
      <c r="I6" s="1278"/>
      <c r="J6" s="1276" t="s">
        <v>1895</v>
      </c>
      <c r="K6" s="1277"/>
      <c r="L6" s="1277"/>
      <c r="M6" s="1278"/>
      <c r="N6" s="1276" t="s">
        <v>1690</v>
      </c>
      <c r="O6" s="1277"/>
      <c r="P6" s="1277"/>
      <c r="Q6" s="1278"/>
      <c r="R6" s="1276" t="s">
        <v>1686</v>
      </c>
      <c r="S6" s="1277"/>
      <c r="T6" s="1277"/>
      <c r="U6" s="1278"/>
      <c r="V6" s="1276" t="s">
        <v>1688</v>
      </c>
      <c r="W6" s="1277"/>
      <c r="X6" s="1277"/>
      <c r="Y6" s="1278"/>
      <c r="Z6" s="1276" t="s">
        <v>1686</v>
      </c>
      <c r="AA6" s="1277"/>
      <c r="AB6" s="1277"/>
      <c r="AC6" s="1278"/>
      <c r="AD6" s="1104"/>
      <c r="AE6" s="1104"/>
      <c r="AF6" s="1104"/>
      <c r="AG6" s="1104"/>
      <c r="AH6" s="1105"/>
      <c r="AI6" s="861"/>
      <c r="AL6" s="1158"/>
    </row>
    <row r="7" spans="1:69" s="859" customFormat="1" ht="22.5" customHeight="1" thickBot="1" x14ac:dyDescent="0.35">
      <c r="A7" s="1275"/>
      <c r="B7" s="1287"/>
      <c r="C7" s="1236"/>
      <c r="D7" s="1287" t="s">
        <v>4</v>
      </c>
      <c r="E7" s="1288"/>
      <c r="F7" s="891" t="s">
        <v>22</v>
      </c>
      <c r="G7" s="892" t="s">
        <v>72</v>
      </c>
      <c r="H7" s="892" t="s">
        <v>108</v>
      </c>
      <c r="I7" s="893" t="s">
        <v>116</v>
      </c>
      <c r="J7" s="891" t="s">
        <v>22</v>
      </c>
      <c r="K7" s="892" t="s">
        <v>72</v>
      </c>
      <c r="L7" s="892" t="s">
        <v>108</v>
      </c>
      <c r="M7" s="893" t="s">
        <v>116</v>
      </c>
      <c r="N7" s="891" t="s">
        <v>22</v>
      </c>
      <c r="O7" s="892" t="s">
        <v>72</v>
      </c>
      <c r="P7" s="892" t="s">
        <v>108</v>
      </c>
      <c r="Q7" s="893" t="s">
        <v>116</v>
      </c>
      <c r="R7" s="891" t="s">
        <v>22</v>
      </c>
      <c r="S7" s="892" t="s">
        <v>72</v>
      </c>
      <c r="T7" s="892" t="s">
        <v>108</v>
      </c>
      <c r="U7" s="893" t="s">
        <v>116</v>
      </c>
      <c r="V7" s="891" t="s">
        <v>22</v>
      </c>
      <c r="W7" s="892" t="s">
        <v>72</v>
      </c>
      <c r="X7" s="892" t="s">
        <v>108</v>
      </c>
      <c r="Y7" s="893" t="s">
        <v>116</v>
      </c>
      <c r="Z7" s="891" t="s">
        <v>22</v>
      </c>
      <c r="AA7" s="892" t="s">
        <v>72</v>
      </c>
      <c r="AB7" s="892" t="s">
        <v>108</v>
      </c>
      <c r="AC7" s="893" t="s">
        <v>116</v>
      </c>
      <c r="AD7" s="1082" t="s">
        <v>804</v>
      </c>
      <c r="AE7" s="1083">
        <v>1</v>
      </c>
      <c r="AF7" s="1084">
        <v>2</v>
      </c>
      <c r="AG7" s="1085">
        <v>3</v>
      </c>
      <c r="AH7" s="1086" t="s">
        <v>811</v>
      </c>
      <c r="AI7" s="861"/>
      <c r="AL7" s="1158"/>
    </row>
    <row r="8" spans="1:69" s="744" customFormat="1" ht="17.25" customHeight="1" x14ac:dyDescent="0.25">
      <c r="A8" s="1125">
        <v>1</v>
      </c>
      <c r="B8" s="1126" t="s">
        <v>1318</v>
      </c>
      <c r="C8" s="883" t="s">
        <v>1872</v>
      </c>
      <c r="D8" s="1080" t="s">
        <v>1451</v>
      </c>
      <c r="E8" s="1092" t="s">
        <v>1854</v>
      </c>
      <c r="F8" s="871">
        <v>137</v>
      </c>
      <c r="G8" s="869"/>
      <c r="H8" s="869"/>
      <c r="I8" s="867"/>
      <c r="J8" s="868"/>
      <c r="K8" s="869"/>
      <c r="L8" s="869"/>
      <c r="M8" s="870"/>
      <c r="N8" s="871"/>
      <c r="O8" s="869"/>
      <c r="P8" s="869"/>
      <c r="Q8" s="867"/>
      <c r="R8" s="868"/>
      <c r="S8" s="869"/>
      <c r="T8" s="869"/>
      <c r="U8" s="867"/>
      <c r="V8" s="868"/>
      <c r="W8" s="869"/>
      <c r="X8" s="869"/>
      <c r="Y8" s="870"/>
      <c r="Z8" s="871"/>
      <c r="AA8" s="869"/>
      <c r="AB8" s="869"/>
      <c r="AC8" s="867"/>
      <c r="AD8" s="856">
        <f>F8+J8+N8+R8+V8+Z8</f>
        <v>137</v>
      </c>
      <c r="AE8" s="857">
        <f>G8+K8+O8+S8+W8+AA8</f>
        <v>0</v>
      </c>
      <c r="AF8" s="857">
        <f>H8+L8+P8+T8+X8+AB8</f>
        <v>0</v>
      </c>
      <c r="AG8" s="927">
        <f>I8+M8+Q8+U8+Y8+AC8</f>
        <v>0</v>
      </c>
      <c r="AH8" s="1156">
        <f>SUM(AD8:AG8)</f>
        <v>137</v>
      </c>
      <c r="AI8" s="1131"/>
      <c r="AL8" s="1158"/>
      <c r="AM8" s="859"/>
      <c r="AN8" s="859"/>
      <c r="AO8" s="859"/>
      <c r="AP8" s="859"/>
      <c r="AQ8" s="859"/>
      <c r="AR8" s="859"/>
      <c r="AS8" s="859"/>
      <c r="AT8" s="859"/>
      <c r="AU8" s="859"/>
      <c r="AV8" s="859"/>
      <c r="AW8" s="859"/>
      <c r="AX8" s="859"/>
      <c r="AY8" s="859"/>
      <c r="AZ8" s="859"/>
      <c r="BA8" s="859"/>
      <c r="BB8" s="859"/>
      <c r="BC8" s="859"/>
      <c r="BD8" s="859"/>
      <c r="BE8" s="859"/>
      <c r="BF8" s="859"/>
      <c r="BG8" s="859"/>
    </row>
    <row r="9" spans="1:69" s="744" customFormat="1" ht="17.25" customHeight="1" x14ac:dyDescent="0.25">
      <c r="A9" s="1125">
        <f>A8+1</f>
        <v>2</v>
      </c>
      <c r="B9" s="1149" t="s">
        <v>1258</v>
      </c>
      <c r="C9" s="829" t="s">
        <v>1873</v>
      </c>
      <c r="D9" s="1081" t="s">
        <v>1874</v>
      </c>
      <c r="E9" s="1093" t="s">
        <v>1852</v>
      </c>
      <c r="F9" s="828">
        <v>116.5</v>
      </c>
      <c r="G9" s="872"/>
      <c r="H9" s="872"/>
      <c r="I9" s="873"/>
      <c r="J9" s="874"/>
      <c r="K9" s="853"/>
      <c r="L9" s="853"/>
      <c r="M9" s="851"/>
      <c r="N9" s="852"/>
      <c r="O9" s="853"/>
      <c r="P9" s="853"/>
      <c r="Q9" s="873"/>
      <c r="R9" s="874"/>
      <c r="S9" s="853"/>
      <c r="T9" s="853"/>
      <c r="U9" s="873"/>
      <c r="V9" s="874"/>
      <c r="W9" s="853"/>
      <c r="X9" s="853"/>
      <c r="Y9" s="851"/>
      <c r="Z9" s="852"/>
      <c r="AA9" s="853"/>
      <c r="AB9" s="853"/>
      <c r="AC9" s="873"/>
      <c r="AD9" s="856">
        <f t="shared" ref="AD9:AD72" si="0">F9+J9+N9+R9+V9+Z9</f>
        <v>116.5</v>
      </c>
      <c r="AE9" s="857">
        <f t="shared" ref="AE9:AE72" si="1">G9+K9+O9+S9+W9+AA9</f>
        <v>0</v>
      </c>
      <c r="AF9" s="857">
        <f t="shared" ref="AF9:AF72" si="2">H9+L9+P9+T9+X9+AB9</f>
        <v>0</v>
      </c>
      <c r="AG9" s="927">
        <f t="shared" ref="AG9:AG72" si="3">I9+M9+Q9+U9+Y9+AC9</f>
        <v>0</v>
      </c>
      <c r="AH9" s="1156">
        <f t="shared" ref="AH9:AH72" si="4">SUM(AD9:AG9)</f>
        <v>116.5</v>
      </c>
      <c r="AI9" s="823"/>
      <c r="AL9" s="1158"/>
      <c r="AM9" s="859"/>
      <c r="AN9" s="859"/>
      <c r="AO9" s="859"/>
      <c r="BO9" s="971"/>
      <c r="BQ9" s="971"/>
    </row>
    <row r="10" spans="1:69" s="744" customFormat="1" ht="17.25" customHeight="1" x14ac:dyDescent="0.25">
      <c r="A10" s="1125">
        <f t="shared" ref="A10:A73" si="5">A9+1</f>
        <v>3</v>
      </c>
      <c r="B10" s="1149" t="s">
        <v>1875</v>
      </c>
      <c r="C10" s="829" t="s">
        <v>1876</v>
      </c>
      <c r="D10" s="1081" t="s">
        <v>1441</v>
      </c>
      <c r="E10" s="1093" t="s">
        <v>1854</v>
      </c>
      <c r="F10" s="875">
        <v>112.5</v>
      </c>
      <c r="G10" s="876"/>
      <c r="H10" s="876"/>
      <c r="I10" s="873"/>
      <c r="J10" s="874"/>
      <c r="K10" s="853"/>
      <c r="L10" s="853"/>
      <c r="M10" s="851"/>
      <c r="N10" s="852"/>
      <c r="O10" s="853"/>
      <c r="P10" s="853"/>
      <c r="Q10" s="873"/>
      <c r="R10" s="874"/>
      <c r="S10" s="853"/>
      <c r="T10" s="853"/>
      <c r="U10" s="873"/>
      <c r="V10" s="874"/>
      <c r="W10" s="853"/>
      <c r="X10" s="853"/>
      <c r="Y10" s="851"/>
      <c r="Z10" s="852"/>
      <c r="AA10" s="853"/>
      <c r="AB10" s="853"/>
      <c r="AC10" s="873"/>
      <c r="AD10" s="856">
        <f t="shared" si="0"/>
        <v>112.5</v>
      </c>
      <c r="AE10" s="857">
        <f t="shared" si="1"/>
        <v>0</v>
      </c>
      <c r="AF10" s="857">
        <f t="shared" si="2"/>
        <v>0</v>
      </c>
      <c r="AG10" s="927">
        <f t="shared" si="3"/>
        <v>0</v>
      </c>
      <c r="AH10" s="1156">
        <f t="shared" si="4"/>
        <v>112.5</v>
      </c>
      <c r="AI10" s="823"/>
      <c r="AL10" s="971"/>
      <c r="AP10" s="971"/>
      <c r="AQ10" s="971"/>
      <c r="AR10" s="971"/>
      <c r="AS10" s="971"/>
      <c r="AT10" s="971"/>
      <c r="AU10" s="971"/>
      <c r="AV10" s="971"/>
      <c r="AW10" s="971"/>
      <c r="AX10" s="971"/>
      <c r="AY10" s="971"/>
      <c r="AZ10" s="971"/>
      <c r="BA10" s="971"/>
      <c r="BB10" s="971"/>
      <c r="BC10" s="971"/>
      <c r="BD10" s="971"/>
      <c r="BE10" s="971"/>
      <c r="BF10" s="971"/>
      <c r="BG10" s="971"/>
      <c r="BH10" s="971"/>
      <c r="BI10" s="971"/>
      <c r="BJ10" s="971"/>
      <c r="BK10" s="971"/>
      <c r="BL10" s="971"/>
      <c r="BM10" s="971"/>
      <c r="BN10" s="971"/>
      <c r="BO10" s="971"/>
      <c r="BP10" s="971"/>
      <c r="BQ10" s="971"/>
    </row>
    <row r="11" spans="1:69" s="744" customFormat="1" ht="17.25" customHeight="1" x14ac:dyDescent="0.25">
      <c r="A11" s="1125">
        <f>A10+1</f>
        <v>4</v>
      </c>
      <c r="B11" s="1149" t="s">
        <v>1877</v>
      </c>
      <c r="C11" s="829" t="s">
        <v>1878</v>
      </c>
      <c r="D11" s="1133" t="s">
        <v>1725</v>
      </c>
      <c r="E11" s="1132" t="s">
        <v>1852</v>
      </c>
      <c r="F11" s="828">
        <v>134</v>
      </c>
      <c r="G11" s="872"/>
      <c r="H11" s="872"/>
      <c r="I11" s="873"/>
      <c r="J11" s="874"/>
      <c r="K11" s="853"/>
      <c r="L11" s="853"/>
      <c r="M11" s="851"/>
      <c r="N11" s="852"/>
      <c r="O11" s="853"/>
      <c r="P11" s="853"/>
      <c r="Q11" s="873"/>
      <c r="R11" s="874"/>
      <c r="S11" s="853"/>
      <c r="T11" s="853"/>
      <c r="U11" s="873"/>
      <c r="V11" s="874"/>
      <c r="W11" s="853"/>
      <c r="X11" s="853"/>
      <c r="Y11" s="851"/>
      <c r="Z11" s="852">
        <v>159</v>
      </c>
      <c r="AA11" s="853"/>
      <c r="AB11" s="853"/>
      <c r="AC11" s="873"/>
      <c r="AD11" s="856">
        <f t="shared" si="0"/>
        <v>293</v>
      </c>
      <c r="AE11" s="857">
        <f t="shared" si="1"/>
        <v>0</v>
      </c>
      <c r="AF11" s="857">
        <f t="shared" si="2"/>
        <v>0</v>
      </c>
      <c r="AG11" s="927">
        <f t="shared" si="3"/>
        <v>0</v>
      </c>
      <c r="AH11" s="1156">
        <f t="shared" si="4"/>
        <v>293</v>
      </c>
      <c r="AI11" s="823"/>
      <c r="AL11" s="971"/>
      <c r="BO11" s="971"/>
      <c r="BQ11" s="971"/>
    </row>
    <row r="12" spans="1:69" s="744" customFormat="1" ht="17.25" customHeight="1" x14ac:dyDescent="0.25">
      <c r="A12" s="1125">
        <f t="shared" ref="A12:A13" si="6">A11+1</f>
        <v>5</v>
      </c>
      <c r="B12" s="1149" t="s">
        <v>1879</v>
      </c>
      <c r="C12" s="829" t="s">
        <v>1880</v>
      </c>
      <c r="D12" s="1133" t="s">
        <v>456</v>
      </c>
      <c r="E12" s="1132" t="s">
        <v>1852</v>
      </c>
      <c r="F12" s="828">
        <v>108.5</v>
      </c>
      <c r="G12" s="872"/>
      <c r="H12" s="872"/>
      <c r="I12" s="873"/>
      <c r="J12" s="874"/>
      <c r="K12" s="853"/>
      <c r="L12" s="853"/>
      <c r="M12" s="851"/>
      <c r="N12" s="852"/>
      <c r="O12" s="853"/>
      <c r="P12" s="853"/>
      <c r="Q12" s="873"/>
      <c r="R12" s="874"/>
      <c r="S12" s="853"/>
      <c r="T12" s="853"/>
      <c r="U12" s="873"/>
      <c r="V12" s="874"/>
      <c r="W12" s="853"/>
      <c r="X12" s="853"/>
      <c r="Y12" s="851"/>
      <c r="Z12" s="852">
        <v>236.5</v>
      </c>
      <c r="AA12" s="853"/>
      <c r="AB12" s="853"/>
      <c r="AC12" s="873"/>
      <c r="AD12" s="856">
        <f t="shared" si="0"/>
        <v>345</v>
      </c>
      <c r="AE12" s="857">
        <f t="shared" si="1"/>
        <v>0</v>
      </c>
      <c r="AF12" s="857">
        <f t="shared" si="2"/>
        <v>0</v>
      </c>
      <c r="AG12" s="927">
        <f t="shared" si="3"/>
        <v>0</v>
      </c>
      <c r="AH12" s="1156">
        <f t="shared" si="4"/>
        <v>345</v>
      </c>
      <c r="AI12" s="823"/>
      <c r="AL12" s="971"/>
      <c r="BO12" s="971"/>
      <c r="BQ12" s="971"/>
    </row>
    <row r="13" spans="1:69" s="744" customFormat="1" ht="17.25" customHeight="1" x14ac:dyDescent="0.25">
      <c r="A13" s="1125">
        <f t="shared" si="6"/>
        <v>6</v>
      </c>
      <c r="B13" s="1149" t="s">
        <v>1881</v>
      </c>
      <c r="C13" s="829" t="s">
        <v>1882</v>
      </c>
      <c r="D13" s="1133" t="s">
        <v>1874</v>
      </c>
      <c r="E13" s="1132" t="s">
        <v>1852</v>
      </c>
      <c r="F13" s="828">
        <v>0</v>
      </c>
      <c r="G13" s="872"/>
      <c r="H13" s="872"/>
      <c r="I13" s="873"/>
      <c r="J13" s="874"/>
      <c r="K13" s="853"/>
      <c r="L13" s="853"/>
      <c r="M13" s="851"/>
      <c r="N13" s="852"/>
      <c r="O13" s="853"/>
      <c r="P13" s="853"/>
      <c r="Q13" s="873"/>
      <c r="R13" s="874"/>
      <c r="S13" s="853"/>
      <c r="T13" s="853"/>
      <c r="U13" s="873"/>
      <c r="V13" s="874"/>
      <c r="W13" s="853"/>
      <c r="X13" s="853"/>
      <c r="Y13" s="851"/>
      <c r="Z13" s="852"/>
      <c r="AA13" s="853"/>
      <c r="AB13" s="853"/>
      <c r="AC13" s="873"/>
      <c r="AD13" s="856">
        <f t="shared" si="0"/>
        <v>0</v>
      </c>
      <c r="AE13" s="857">
        <f t="shared" si="1"/>
        <v>0</v>
      </c>
      <c r="AF13" s="857">
        <f t="shared" si="2"/>
        <v>0</v>
      </c>
      <c r="AG13" s="927">
        <f t="shared" si="3"/>
        <v>0</v>
      </c>
      <c r="AH13" s="1156">
        <f t="shared" si="4"/>
        <v>0</v>
      </c>
      <c r="AI13" s="823"/>
      <c r="AL13" s="971"/>
    </row>
    <row r="14" spans="1:69" s="744" customFormat="1" ht="17.25" customHeight="1" x14ac:dyDescent="0.25">
      <c r="A14" s="1125">
        <f t="shared" si="5"/>
        <v>7</v>
      </c>
      <c r="B14" s="1149" t="s">
        <v>1306</v>
      </c>
      <c r="C14" s="829" t="s">
        <v>1884</v>
      </c>
      <c r="D14" s="1133" t="s">
        <v>1885</v>
      </c>
      <c r="E14" s="1132" t="s">
        <v>1548</v>
      </c>
      <c r="F14" s="828">
        <v>179.5</v>
      </c>
      <c r="G14" s="872"/>
      <c r="H14" s="872"/>
      <c r="I14" s="873"/>
      <c r="J14" s="874"/>
      <c r="K14" s="853"/>
      <c r="L14" s="853"/>
      <c r="M14" s="851"/>
      <c r="N14" s="852"/>
      <c r="O14" s="853"/>
      <c r="P14" s="853"/>
      <c r="Q14" s="873"/>
      <c r="R14" s="874"/>
      <c r="S14" s="853"/>
      <c r="T14" s="853"/>
      <c r="U14" s="873"/>
      <c r="V14" s="874"/>
      <c r="W14" s="853"/>
      <c r="X14" s="853"/>
      <c r="Y14" s="851"/>
      <c r="Z14" s="852"/>
      <c r="AA14" s="853"/>
      <c r="AB14" s="853"/>
      <c r="AC14" s="873"/>
      <c r="AD14" s="856">
        <f t="shared" si="0"/>
        <v>179.5</v>
      </c>
      <c r="AE14" s="857">
        <f t="shared" si="1"/>
        <v>0</v>
      </c>
      <c r="AF14" s="857">
        <f t="shared" si="2"/>
        <v>0</v>
      </c>
      <c r="AG14" s="927">
        <f t="shared" si="3"/>
        <v>0</v>
      </c>
      <c r="AH14" s="1156">
        <f t="shared" si="4"/>
        <v>179.5</v>
      </c>
      <c r="AI14" s="823"/>
      <c r="AL14" s="971"/>
    </row>
    <row r="15" spans="1:69" s="744" customFormat="1" ht="17.25" customHeight="1" x14ac:dyDescent="0.25">
      <c r="A15" s="1125">
        <f t="shared" si="5"/>
        <v>8</v>
      </c>
      <c r="B15" s="1150" t="s">
        <v>1447</v>
      </c>
      <c r="C15" s="829" t="s">
        <v>1886</v>
      </c>
      <c r="D15" s="1133" t="s">
        <v>1887</v>
      </c>
      <c r="E15" s="1132" t="s">
        <v>1852</v>
      </c>
      <c r="F15" s="828">
        <v>144.5</v>
      </c>
      <c r="G15" s="872"/>
      <c r="H15" s="872"/>
      <c r="I15" s="873"/>
      <c r="J15" s="874">
        <v>176</v>
      </c>
      <c r="K15" s="853"/>
      <c r="L15" s="853"/>
      <c r="M15" s="851"/>
      <c r="N15" s="852"/>
      <c r="O15" s="853"/>
      <c r="P15" s="853"/>
      <c r="Q15" s="873"/>
      <c r="R15" s="874"/>
      <c r="S15" s="821"/>
      <c r="T15" s="853"/>
      <c r="U15" s="873"/>
      <c r="V15" s="874"/>
      <c r="W15" s="853"/>
      <c r="X15" s="853"/>
      <c r="Y15" s="851"/>
      <c r="Z15" s="852">
        <v>245.5</v>
      </c>
      <c r="AA15" s="853"/>
      <c r="AB15" s="853"/>
      <c r="AC15" s="873"/>
      <c r="AD15" s="856">
        <f t="shared" si="0"/>
        <v>566</v>
      </c>
      <c r="AE15" s="857">
        <f t="shared" si="1"/>
        <v>0</v>
      </c>
      <c r="AF15" s="857">
        <f t="shared" si="2"/>
        <v>0</v>
      </c>
      <c r="AG15" s="927">
        <f t="shared" si="3"/>
        <v>0</v>
      </c>
      <c r="AH15" s="1156">
        <f t="shared" si="4"/>
        <v>566</v>
      </c>
      <c r="AI15" s="823"/>
      <c r="AL15" s="971"/>
    </row>
    <row r="16" spans="1:69" s="744" customFormat="1" ht="17.25" customHeight="1" x14ac:dyDescent="0.25">
      <c r="A16" s="1125">
        <f t="shared" si="5"/>
        <v>9</v>
      </c>
      <c r="B16" s="1149" t="s">
        <v>1888</v>
      </c>
      <c r="C16" s="829" t="s">
        <v>1889</v>
      </c>
      <c r="D16" s="961" t="s">
        <v>1890</v>
      </c>
      <c r="E16" s="965" t="s">
        <v>1548</v>
      </c>
      <c r="F16" s="828">
        <v>145</v>
      </c>
      <c r="G16" s="872"/>
      <c r="H16" s="872"/>
      <c r="I16" s="873"/>
      <c r="J16" s="874">
        <v>0</v>
      </c>
      <c r="K16" s="853"/>
      <c r="L16" s="853"/>
      <c r="M16" s="851"/>
      <c r="N16" s="852"/>
      <c r="O16" s="853"/>
      <c r="P16" s="853"/>
      <c r="Q16" s="873"/>
      <c r="R16" s="874"/>
      <c r="S16" s="853"/>
      <c r="T16" s="853"/>
      <c r="U16" s="873"/>
      <c r="V16" s="874"/>
      <c r="W16" s="853"/>
      <c r="X16" s="853"/>
      <c r="Y16" s="851"/>
      <c r="Z16" s="852">
        <v>183.5</v>
      </c>
      <c r="AA16" s="853"/>
      <c r="AB16" s="853"/>
      <c r="AC16" s="873"/>
      <c r="AD16" s="856">
        <f t="shared" si="0"/>
        <v>328.5</v>
      </c>
      <c r="AE16" s="857">
        <f t="shared" si="1"/>
        <v>0</v>
      </c>
      <c r="AF16" s="857">
        <f t="shared" si="2"/>
        <v>0</v>
      </c>
      <c r="AG16" s="927">
        <f t="shared" si="3"/>
        <v>0</v>
      </c>
      <c r="AH16" s="1156">
        <f t="shared" si="4"/>
        <v>328.5</v>
      </c>
      <c r="AI16" s="823"/>
      <c r="AL16" s="971"/>
    </row>
    <row r="17" spans="1:38" s="744" customFormat="1" ht="17.25" customHeight="1" x14ac:dyDescent="0.25">
      <c r="A17" s="1125">
        <f t="shared" si="5"/>
        <v>10</v>
      </c>
      <c r="B17" s="1149" t="s">
        <v>1500</v>
      </c>
      <c r="C17" s="829" t="s">
        <v>1728</v>
      </c>
      <c r="D17" s="961" t="s">
        <v>1725</v>
      </c>
      <c r="E17" s="965" t="s">
        <v>1852</v>
      </c>
      <c r="F17" s="828">
        <v>184</v>
      </c>
      <c r="G17" s="872"/>
      <c r="H17" s="872"/>
      <c r="I17" s="873"/>
      <c r="J17" s="874"/>
      <c r="K17" s="853"/>
      <c r="L17" s="853"/>
      <c r="M17" s="851"/>
      <c r="N17" s="852"/>
      <c r="O17" s="853"/>
      <c r="P17" s="853"/>
      <c r="Q17" s="873"/>
      <c r="R17" s="874"/>
      <c r="S17" s="853"/>
      <c r="T17" s="853"/>
      <c r="U17" s="873"/>
      <c r="V17" s="874"/>
      <c r="W17" s="853"/>
      <c r="X17" s="853"/>
      <c r="Y17" s="851"/>
      <c r="Z17" s="852"/>
      <c r="AA17" s="853"/>
      <c r="AB17" s="853"/>
      <c r="AC17" s="873"/>
      <c r="AD17" s="856">
        <f t="shared" si="0"/>
        <v>184</v>
      </c>
      <c r="AE17" s="857">
        <f t="shared" si="1"/>
        <v>0</v>
      </c>
      <c r="AF17" s="857">
        <f t="shared" si="2"/>
        <v>0</v>
      </c>
      <c r="AG17" s="927">
        <f t="shared" si="3"/>
        <v>0</v>
      </c>
      <c r="AH17" s="1156">
        <f t="shared" si="4"/>
        <v>184</v>
      </c>
      <c r="AI17" s="823"/>
      <c r="AL17" s="971"/>
    </row>
    <row r="18" spans="1:38" s="744" customFormat="1" ht="17.25" customHeight="1" x14ac:dyDescent="0.25">
      <c r="A18" s="1125">
        <f t="shared" si="5"/>
        <v>11</v>
      </c>
      <c r="B18" s="1149" t="s">
        <v>1892</v>
      </c>
      <c r="C18" s="829" t="s">
        <v>1722</v>
      </c>
      <c r="D18" s="961" t="s">
        <v>1893</v>
      </c>
      <c r="E18" s="965" t="s">
        <v>1852</v>
      </c>
      <c r="F18" s="828">
        <v>306</v>
      </c>
      <c r="G18" s="853"/>
      <c r="H18" s="872"/>
      <c r="I18" s="873"/>
      <c r="J18" s="874"/>
      <c r="K18" s="853">
        <v>79</v>
      </c>
      <c r="L18" s="853"/>
      <c r="M18" s="851"/>
      <c r="N18" s="852"/>
      <c r="O18" s="853"/>
      <c r="P18" s="853"/>
      <c r="Q18" s="873"/>
      <c r="R18" s="874"/>
      <c r="S18" s="853"/>
      <c r="T18" s="853"/>
      <c r="U18" s="873"/>
      <c r="V18" s="874"/>
      <c r="W18" s="853"/>
      <c r="X18" s="853"/>
      <c r="Y18" s="851"/>
      <c r="Z18" s="852"/>
      <c r="AA18" s="853">
        <v>168.5</v>
      </c>
      <c r="AB18" s="853"/>
      <c r="AC18" s="873"/>
      <c r="AD18" s="856">
        <f t="shared" si="0"/>
        <v>306</v>
      </c>
      <c r="AE18" s="857">
        <f t="shared" si="1"/>
        <v>247.5</v>
      </c>
      <c r="AF18" s="857">
        <f t="shared" si="2"/>
        <v>0</v>
      </c>
      <c r="AG18" s="927">
        <f t="shared" si="3"/>
        <v>0</v>
      </c>
      <c r="AH18" s="1156">
        <f t="shared" si="4"/>
        <v>553.5</v>
      </c>
      <c r="AI18" s="823"/>
      <c r="AL18" s="971"/>
    </row>
    <row r="19" spans="1:38" s="744" customFormat="1" ht="17.25" customHeight="1" x14ac:dyDescent="0.25">
      <c r="A19" s="1125">
        <f t="shared" si="5"/>
        <v>12</v>
      </c>
      <c r="B19" s="1149" t="s">
        <v>1691</v>
      </c>
      <c r="C19" s="829" t="s">
        <v>1839</v>
      </c>
      <c r="D19" s="1077" t="s">
        <v>1725</v>
      </c>
      <c r="E19" s="965" t="s">
        <v>1852</v>
      </c>
      <c r="F19" s="852">
        <v>263</v>
      </c>
      <c r="G19" s="853"/>
      <c r="H19" s="853"/>
      <c r="I19" s="873"/>
      <c r="J19" s="874"/>
      <c r="K19" s="853"/>
      <c r="L19" s="853"/>
      <c r="M19" s="851"/>
      <c r="N19" s="852"/>
      <c r="O19" s="853"/>
      <c r="P19" s="853"/>
      <c r="Q19" s="822"/>
      <c r="R19" s="874"/>
      <c r="S19" s="853"/>
      <c r="T19" s="853"/>
      <c r="U19" s="873"/>
      <c r="V19" s="874"/>
      <c r="W19" s="853"/>
      <c r="X19" s="853"/>
      <c r="Y19" s="851"/>
      <c r="Z19" s="852"/>
      <c r="AA19" s="853"/>
      <c r="AB19" s="853"/>
      <c r="AC19" s="873"/>
      <c r="AD19" s="856">
        <f t="shared" si="0"/>
        <v>263</v>
      </c>
      <c r="AE19" s="857">
        <f t="shared" si="1"/>
        <v>0</v>
      </c>
      <c r="AF19" s="857">
        <f t="shared" si="2"/>
        <v>0</v>
      </c>
      <c r="AG19" s="927">
        <f t="shared" si="3"/>
        <v>0</v>
      </c>
      <c r="AH19" s="1156">
        <f t="shared" si="4"/>
        <v>263</v>
      </c>
      <c r="AI19" s="823"/>
      <c r="AL19" s="971"/>
    </row>
    <row r="20" spans="1:38" s="744" customFormat="1" ht="17.25" customHeight="1" x14ac:dyDescent="0.25">
      <c r="A20" s="1125">
        <f t="shared" si="5"/>
        <v>13</v>
      </c>
      <c r="B20" s="1149" t="s">
        <v>1844</v>
      </c>
      <c r="C20" s="829" t="s">
        <v>1853</v>
      </c>
      <c r="D20" s="1077" t="s">
        <v>1311</v>
      </c>
      <c r="E20" s="965" t="s">
        <v>1854</v>
      </c>
      <c r="F20" s="852">
        <v>265</v>
      </c>
      <c r="G20" s="853"/>
      <c r="H20" s="853"/>
      <c r="I20" s="873"/>
      <c r="J20" s="874"/>
      <c r="K20" s="853"/>
      <c r="L20" s="853"/>
      <c r="M20" s="851"/>
      <c r="N20" s="852"/>
      <c r="O20" s="853"/>
      <c r="P20" s="853"/>
      <c r="Q20" s="873"/>
      <c r="R20" s="874"/>
      <c r="S20" s="853"/>
      <c r="T20" s="853"/>
      <c r="U20" s="873"/>
      <c r="V20" s="874"/>
      <c r="W20" s="853"/>
      <c r="X20" s="853"/>
      <c r="Y20" s="851"/>
      <c r="Z20" s="852"/>
      <c r="AA20" s="853"/>
      <c r="AB20" s="853"/>
      <c r="AC20" s="873"/>
      <c r="AD20" s="856">
        <f t="shared" si="0"/>
        <v>265</v>
      </c>
      <c r="AE20" s="857">
        <f t="shared" si="1"/>
        <v>0</v>
      </c>
      <c r="AF20" s="857">
        <f t="shared" si="2"/>
        <v>0</v>
      </c>
      <c r="AG20" s="927">
        <f t="shared" si="3"/>
        <v>0</v>
      </c>
      <c r="AH20" s="1156">
        <f t="shared" si="4"/>
        <v>265</v>
      </c>
      <c r="AI20" s="1134"/>
      <c r="AL20" s="971"/>
    </row>
    <row r="21" spans="1:38" s="744" customFormat="1" ht="17.25" customHeight="1" x14ac:dyDescent="0.25">
      <c r="A21" s="1125">
        <f t="shared" si="5"/>
        <v>14</v>
      </c>
      <c r="B21" s="1149" t="s">
        <v>1456</v>
      </c>
      <c r="C21" s="829" t="s">
        <v>1855</v>
      </c>
      <c r="D21" s="1077" t="s">
        <v>1725</v>
      </c>
      <c r="E21" s="965" t="s">
        <v>1852</v>
      </c>
      <c r="F21" s="852">
        <v>60</v>
      </c>
      <c r="G21" s="853"/>
      <c r="H21" s="853"/>
      <c r="I21" s="873"/>
      <c r="J21" s="874"/>
      <c r="K21" s="853"/>
      <c r="L21" s="853"/>
      <c r="M21" s="851"/>
      <c r="N21" s="852">
        <v>237</v>
      </c>
      <c r="O21" s="853"/>
      <c r="P21" s="853"/>
      <c r="Q21" s="873"/>
      <c r="R21" s="874">
        <v>203.5</v>
      </c>
      <c r="S21" s="853"/>
      <c r="T21" s="853"/>
      <c r="U21" s="873"/>
      <c r="V21" s="874"/>
      <c r="W21" s="853"/>
      <c r="X21" s="853"/>
      <c r="Y21" s="851"/>
      <c r="Z21" s="852"/>
      <c r="AA21" s="853"/>
      <c r="AB21" s="853"/>
      <c r="AC21" s="873"/>
      <c r="AD21" s="856">
        <f t="shared" si="0"/>
        <v>500.5</v>
      </c>
      <c r="AE21" s="857">
        <f t="shared" si="1"/>
        <v>0</v>
      </c>
      <c r="AF21" s="857">
        <f t="shared" si="2"/>
        <v>0</v>
      </c>
      <c r="AG21" s="927">
        <f t="shared" si="3"/>
        <v>0</v>
      </c>
      <c r="AH21" s="1156">
        <f t="shared" si="4"/>
        <v>500.5</v>
      </c>
      <c r="AI21" s="1134"/>
      <c r="AL21" s="971"/>
    </row>
    <row r="22" spans="1:38" s="744" customFormat="1" ht="17.25" customHeight="1" x14ac:dyDescent="0.25">
      <c r="A22" s="1125">
        <f t="shared" si="5"/>
        <v>15</v>
      </c>
      <c r="B22" s="1149" t="s">
        <v>1856</v>
      </c>
      <c r="C22" s="829" t="s">
        <v>1894</v>
      </c>
      <c r="D22" s="1077" t="s">
        <v>1725</v>
      </c>
      <c r="E22" s="965" t="s">
        <v>1852</v>
      </c>
      <c r="F22" s="852">
        <v>309.5</v>
      </c>
      <c r="G22" s="853"/>
      <c r="H22" s="853"/>
      <c r="I22" s="873"/>
      <c r="J22" s="874"/>
      <c r="K22" s="853"/>
      <c r="L22" s="853"/>
      <c r="M22" s="851"/>
      <c r="N22" s="852"/>
      <c r="O22" s="853"/>
      <c r="P22" s="853"/>
      <c r="Q22" s="873"/>
      <c r="R22" s="874"/>
      <c r="S22" s="853">
        <v>250.5</v>
      </c>
      <c r="T22" s="853"/>
      <c r="U22" s="873"/>
      <c r="V22" s="874"/>
      <c r="W22" s="853"/>
      <c r="X22" s="853"/>
      <c r="Y22" s="851"/>
      <c r="Z22" s="852"/>
      <c r="AA22" s="853"/>
      <c r="AB22" s="853"/>
      <c r="AC22" s="873"/>
      <c r="AD22" s="856">
        <f t="shared" si="0"/>
        <v>309.5</v>
      </c>
      <c r="AE22" s="857">
        <f t="shared" si="1"/>
        <v>250.5</v>
      </c>
      <c r="AF22" s="857">
        <f t="shared" si="2"/>
        <v>0</v>
      </c>
      <c r="AG22" s="927">
        <f t="shared" si="3"/>
        <v>0</v>
      </c>
      <c r="AH22" s="1156">
        <f t="shared" si="4"/>
        <v>560</v>
      </c>
      <c r="AI22" s="1134"/>
      <c r="AL22" s="971"/>
    </row>
    <row r="23" spans="1:38" s="744" customFormat="1" ht="17.25" customHeight="1" x14ac:dyDescent="0.25">
      <c r="A23" s="1125">
        <f t="shared" si="5"/>
        <v>16</v>
      </c>
      <c r="B23" s="1149" t="s">
        <v>1303</v>
      </c>
      <c r="C23" s="829" t="s">
        <v>1304</v>
      </c>
      <c r="D23" s="1077" t="s">
        <v>69</v>
      </c>
      <c r="E23" s="965" t="s">
        <v>1852</v>
      </c>
      <c r="F23" s="853"/>
      <c r="G23" s="853">
        <v>219</v>
      </c>
      <c r="H23" s="853"/>
      <c r="I23" s="873"/>
      <c r="J23" s="852"/>
      <c r="K23" s="853"/>
      <c r="L23" s="853"/>
      <c r="M23" s="851"/>
      <c r="N23" s="852"/>
      <c r="O23" s="853"/>
      <c r="P23" s="853"/>
      <c r="Q23" s="873"/>
      <c r="R23" s="874"/>
      <c r="S23" s="853"/>
      <c r="T23" s="853"/>
      <c r="U23" s="873"/>
      <c r="V23" s="874"/>
      <c r="W23" s="853"/>
      <c r="X23" s="853"/>
      <c r="Y23" s="851"/>
      <c r="Z23" s="852"/>
      <c r="AA23" s="853"/>
      <c r="AB23" s="853"/>
      <c r="AC23" s="873"/>
      <c r="AD23" s="856">
        <f t="shared" si="0"/>
        <v>0</v>
      </c>
      <c r="AE23" s="857">
        <f t="shared" si="1"/>
        <v>219</v>
      </c>
      <c r="AF23" s="857">
        <f t="shared" si="2"/>
        <v>0</v>
      </c>
      <c r="AG23" s="927">
        <f t="shared" si="3"/>
        <v>0</v>
      </c>
      <c r="AH23" s="1156">
        <f t="shared" si="4"/>
        <v>219</v>
      </c>
      <c r="AI23" s="1134"/>
      <c r="AL23" s="971"/>
    </row>
    <row r="24" spans="1:38" s="744" customFormat="1" ht="17.25" customHeight="1" x14ac:dyDescent="0.25">
      <c r="A24" s="1125">
        <f t="shared" si="5"/>
        <v>17</v>
      </c>
      <c r="B24" s="1149" t="s">
        <v>1857</v>
      </c>
      <c r="C24" s="829" t="s">
        <v>1858</v>
      </c>
      <c r="D24" s="1077" t="s">
        <v>1206</v>
      </c>
      <c r="E24" s="965" t="s">
        <v>1854</v>
      </c>
      <c r="F24" s="852"/>
      <c r="G24" s="853">
        <v>136.5</v>
      </c>
      <c r="H24" s="853"/>
      <c r="I24" s="873"/>
      <c r="J24" s="874"/>
      <c r="K24" s="853"/>
      <c r="L24" s="853"/>
      <c r="M24" s="873"/>
      <c r="N24" s="852"/>
      <c r="O24" s="853"/>
      <c r="P24" s="853"/>
      <c r="Q24" s="873"/>
      <c r="R24" s="874"/>
      <c r="S24" s="853"/>
      <c r="T24" s="853"/>
      <c r="U24" s="873"/>
      <c r="V24" s="874"/>
      <c r="W24" s="853"/>
      <c r="X24" s="853"/>
      <c r="Y24" s="851"/>
      <c r="Z24" s="852"/>
      <c r="AA24" s="853"/>
      <c r="AB24" s="853"/>
      <c r="AC24" s="873"/>
      <c r="AD24" s="856">
        <f t="shared" si="0"/>
        <v>0</v>
      </c>
      <c r="AE24" s="857">
        <f t="shared" si="1"/>
        <v>136.5</v>
      </c>
      <c r="AF24" s="857">
        <f t="shared" si="2"/>
        <v>0</v>
      </c>
      <c r="AG24" s="927">
        <f t="shared" si="3"/>
        <v>0</v>
      </c>
      <c r="AH24" s="1156">
        <f t="shared" si="4"/>
        <v>136.5</v>
      </c>
      <c r="AI24" s="1135"/>
      <c r="AL24" s="971"/>
    </row>
    <row r="25" spans="1:38" s="744" customFormat="1" ht="17.25" customHeight="1" x14ac:dyDescent="0.25">
      <c r="A25" s="1125">
        <f t="shared" si="5"/>
        <v>18</v>
      </c>
      <c r="B25" s="1149" t="s">
        <v>1711</v>
      </c>
      <c r="C25" s="829" t="s">
        <v>1859</v>
      </c>
      <c r="D25" s="1077" t="s">
        <v>1860</v>
      </c>
      <c r="E25" s="965" t="s">
        <v>1852</v>
      </c>
      <c r="F25" s="852"/>
      <c r="G25" s="853">
        <v>298.5</v>
      </c>
      <c r="H25" s="853"/>
      <c r="I25" s="873"/>
      <c r="J25" s="928"/>
      <c r="K25" s="857"/>
      <c r="L25" s="857"/>
      <c r="M25" s="855"/>
      <c r="N25" s="852"/>
      <c r="O25" s="853"/>
      <c r="P25" s="853"/>
      <c r="Q25" s="873"/>
      <c r="R25" s="836"/>
      <c r="S25" s="853"/>
      <c r="T25" s="853"/>
      <c r="U25" s="873"/>
      <c r="V25" s="874"/>
      <c r="W25" s="853"/>
      <c r="X25" s="853"/>
      <c r="Y25" s="851"/>
      <c r="Z25" s="852"/>
      <c r="AA25" s="853"/>
      <c r="AB25" s="853"/>
      <c r="AC25" s="873"/>
      <c r="AD25" s="856">
        <f t="shared" si="0"/>
        <v>0</v>
      </c>
      <c r="AE25" s="857">
        <f t="shared" si="1"/>
        <v>298.5</v>
      </c>
      <c r="AF25" s="857">
        <f t="shared" si="2"/>
        <v>0</v>
      </c>
      <c r="AG25" s="927">
        <f t="shared" si="3"/>
        <v>0</v>
      </c>
      <c r="AH25" s="1156">
        <f t="shared" si="4"/>
        <v>298.5</v>
      </c>
      <c r="AI25" s="1135"/>
      <c r="AL25" s="971"/>
    </row>
    <row r="26" spans="1:38" s="744" customFormat="1" ht="17.25" customHeight="1" x14ac:dyDescent="0.25">
      <c r="A26" s="1125">
        <f t="shared" si="5"/>
        <v>19</v>
      </c>
      <c r="B26" s="1149" t="s">
        <v>1306</v>
      </c>
      <c r="C26" s="746" t="s">
        <v>1861</v>
      </c>
      <c r="D26" s="1077" t="s">
        <v>1313</v>
      </c>
      <c r="E26" s="965" t="s">
        <v>1854</v>
      </c>
      <c r="F26" s="852"/>
      <c r="G26" s="853">
        <v>0</v>
      </c>
      <c r="H26" s="853"/>
      <c r="I26" s="873"/>
      <c r="J26" s="874"/>
      <c r="K26" s="853"/>
      <c r="L26" s="853"/>
      <c r="M26" s="851"/>
      <c r="N26" s="852"/>
      <c r="O26" s="853"/>
      <c r="P26" s="853"/>
      <c r="Q26" s="873"/>
      <c r="R26" s="874"/>
      <c r="S26" s="853"/>
      <c r="T26" s="853"/>
      <c r="U26" s="873"/>
      <c r="V26" s="874"/>
      <c r="W26" s="853"/>
      <c r="X26" s="853"/>
      <c r="Y26" s="851"/>
      <c r="Z26" s="852"/>
      <c r="AA26" s="853"/>
      <c r="AB26" s="853"/>
      <c r="AC26" s="873"/>
      <c r="AD26" s="856">
        <f t="shared" si="0"/>
        <v>0</v>
      </c>
      <c r="AE26" s="857">
        <f t="shared" si="1"/>
        <v>0</v>
      </c>
      <c r="AF26" s="857">
        <f t="shared" si="2"/>
        <v>0</v>
      </c>
      <c r="AG26" s="927">
        <f t="shared" si="3"/>
        <v>0</v>
      </c>
      <c r="AH26" s="1156">
        <f t="shared" si="4"/>
        <v>0</v>
      </c>
      <c r="AI26" s="1135"/>
      <c r="AL26" s="971"/>
    </row>
    <row r="27" spans="1:38" s="744" customFormat="1" ht="17.25" customHeight="1" x14ac:dyDescent="0.25">
      <c r="A27" s="1125">
        <f t="shared" si="5"/>
        <v>20</v>
      </c>
      <c r="B27" s="1149" t="s">
        <v>1862</v>
      </c>
      <c r="C27" s="746" t="s">
        <v>1828</v>
      </c>
      <c r="D27" s="1077" t="s">
        <v>1863</v>
      </c>
      <c r="E27" s="965" t="s">
        <v>1852</v>
      </c>
      <c r="F27" s="852"/>
      <c r="G27" s="853">
        <v>0</v>
      </c>
      <c r="H27" s="853"/>
      <c r="I27" s="873"/>
      <c r="J27" s="874"/>
      <c r="K27" s="853"/>
      <c r="L27" s="853"/>
      <c r="M27" s="851"/>
      <c r="N27" s="852"/>
      <c r="O27" s="853"/>
      <c r="P27" s="853"/>
      <c r="Q27" s="873"/>
      <c r="R27" s="874"/>
      <c r="S27" s="853"/>
      <c r="T27" s="853"/>
      <c r="U27" s="873"/>
      <c r="V27" s="874"/>
      <c r="W27" s="853"/>
      <c r="X27" s="853"/>
      <c r="Y27" s="851"/>
      <c r="Z27" s="852"/>
      <c r="AA27" s="853"/>
      <c r="AB27" s="853"/>
      <c r="AC27" s="873"/>
      <c r="AD27" s="856">
        <f t="shared" si="0"/>
        <v>0</v>
      </c>
      <c r="AE27" s="857">
        <f t="shared" si="1"/>
        <v>0</v>
      </c>
      <c r="AF27" s="857">
        <f t="shared" si="2"/>
        <v>0</v>
      </c>
      <c r="AG27" s="927">
        <f t="shared" si="3"/>
        <v>0</v>
      </c>
      <c r="AH27" s="1156">
        <f t="shared" si="4"/>
        <v>0</v>
      </c>
      <c r="AI27" s="1136"/>
      <c r="AL27" s="971"/>
    </row>
    <row r="28" spans="1:38" s="744" customFormat="1" ht="17.25" customHeight="1" x14ac:dyDescent="0.25">
      <c r="A28" s="1125">
        <f t="shared" si="5"/>
        <v>21</v>
      </c>
      <c r="B28" s="1149" t="s">
        <v>1864</v>
      </c>
      <c r="C28" s="746" t="s">
        <v>1865</v>
      </c>
      <c r="D28" s="1077" t="s">
        <v>296</v>
      </c>
      <c r="E28" s="965" t="s">
        <v>1854</v>
      </c>
      <c r="F28" s="852"/>
      <c r="G28" s="853">
        <v>228</v>
      </c>
      <c r="H28" s="853"/>
      <c r="I28" s="873"/>
      <c r="J28" s="874"/>
      <c r="K28" s="853"/>
      <c r="L28" s="853"/>
      <c r="M28" s="851"/>
      <c r="N28" s="852"/>
      <c r="O28" s="853"/>
      <c r="P28" s="853"/>
      <c r="Q28" s="873"/>
      <c r="R28" s="874"/>
      <c r="S28" s="853"/>
      <c r="T28" s="853"/>
      <c r="U28" s="873"/>
      <c r="V28" s="874"/>
      <c r="W28" s="853"/>
      <c r="X28" s="853"/>
      <c r="Y28" s="851"/>
      <c r="Z28" s="852"/>
      <c r="AA28" s="853"/>
      <c r="AB28" s="853"/>
      <c r="AC28" s="873"/>
      <c r="AD28" s="856">
        <f t="shared" si="0"/>
        <v>0</v>
      </c>
      <c r="AE28" s="857">
        <f t="shared" si="1"/>
        <v>228</v>
      </c>
      <c r="AF28" s="857">
        <f t="shared" si="2"/>
        <v>0</v>
      </c>
      <c r="AG28" s="927">
        <f t="shared" si="3"/>
        <v>0</v>
      </c>
      <c r="AH28" s="1156">
        <f t="shared" si="4"/>
        <v>228</v>
      </c>
      <c r="AI28" s="1136"/>
      <c r="AL28" s="971"/>
    </row>
    <row r="29" spans="1:38" s="744" customFormat="1" ht="17.25" customHeight="1" x14ac:dyDescent="0.25">
      <c r="A29" s="1125">
        <f t="shared" si="5"/>
        <v>22</v>
      </c>
      <c r="B29" s="1149" t="s">
        <v>660</v>
      </c>
      <c r="C29" s="746" t="s">
        <v>1305</v>
      </c>
      <c r="D29" s="1077" t="s">
        <v>1312</v>
      </c>
      <c r="E29" s="965" t="s">
        <v>1852</v>
      </c>
      <c r="F29" s="852"/>
      <c r="G29" s="853">
        <v>246</v>
      </c>
      <c r="H29" s="853"/>
      <c r="I29" s="873"/>
      <c r="J29" s="874"/>
      <c r="K29" s="853">
        <v>144</v>
      </c>
      <c r="L29" s="853"/>
      <c r="M29" s="851"/>
      <c r="N29" s="852"/>
      <c r="O29" s="853"/>
      <c r="P29" s="853"/>
      <c r="Q29" s="873"/>
      <c r="R29" s="874"/>
      <c r="S29" s="853"/>
      <c r="T29" s="853"/>
      <c r="U29" s="873"/>
      <c r="V29" s="874"/>
      <c r="W29" s="853"/>
      <c r="X29" s="853"/>
      <c r="Y29" s="851"/>
      <c r="Z29" s="852"/>
      <c r="AA29" s="853"/>
      <c r="AB29" s="853"/>
      <c r="AC29" s="873"/>
      <c r="AD29" s="856">
        <f t="shared" si="0"/>
        <v>0</v>
      </c>
      <c r="AE29" s="857">
        <f t="shared" si="1"/>
        <v>390</v>
      </c>
      <c r="AF29" s="857">
        <f t="shared" si="2"/>
        <v>0</v>
      </c>
      <c r="AG29" s="927">
        <f t="shared" si="3"/>
        <v>0</v>
      </c>
      <c r="AH29" s="1156">
        <f t="shared" si="4"/>
        <v>390</v>
      </c>
      <c r="AI29" s="1137"/>
      <c r="AL29" s="971"/>
    </row>
    <row r="30" spans="1:38" s="744" customFormat="1" ht="17.25" customHeight="1" x14ac:dyDescent="0.25">
      <c r="A30" s="1125">
        <f t="shared" si="5"/>
        <v>23</v>
      </c>
      <c r="B30" s="1154" t="s">
        <v>2155</v>
      </c>
      <c r="C30" s="697" t="s">
        <v>1610</v>
      </c>
      <c r="D30" s="1077" t="s">
        <v>1206</v>
      </c>
      <c r="E30" s="966" t="s">
        <v>1548</v>
      </c>
      <c r="F30" s="827"/>
      <c r="G30" s="825">
        <v>256.5</v>
      </c>
      <c r="H30" s="825"/>
      <c r="I30" s="822"/>
      <c r="J30" s="836"/>
      <c r="K30" s="821"/>
      <c r="L30" s="821"/>
      <c r="M30" s="830"/>
      <c r="N30" s="831"/>
      <c r="O30" s="821"/>
      <c r="P30" s="821"/>
      <c r="Q30" s="822"/>
      <c r="R30" s="836"/>
      <c r="S30" s="821">
        <v>204.75</v>
      </c>
      <c r="T30" s="821"/>
      <c r="U30" s="830"/>
      <c r="V30" s="831"/>
      <c r="W30" s="821"/>
      <c r="X30" s="821"/>
      <c r="Y30" s="822"/>
      <c r="Z30" s="831"/>
      <c r="AA30" s="821"/>
      <c r="AB30" s="821"/>
      <c r="AC30" s="822"/>
      <c r="AD30" s="856">
        <f t="shared" si="0"/>
        <v>0</v>
      </c>
      <c r="AE30" s="857">
        <f t="shared" si="1"/>
        <v>461.25</v>
      </c>
      <c r="AF30" s="857">
        <f t="shared" si="2"/>
        <v>0</v>
      </c>
      <c r="AG30" s="927">
        <f t="shared" si="3"/>
        <v>0</v>
      </c>
      <c r="AH30" s="1156">
        <f t="shared" si="4"/>
        <v>461.25</v>
      </c>
      <c r="AI30" s="1138"/>
      <c r="AL30" s="971"/>
    </row>
    <row r="31" spans="1:38" s="744" customFormat="1" ht="17.25" customHeight="1" x14ac:dyDescent="0.25">
      <c r="A31" s="1125">
        <f t="shared" si="5"/>
        <v>24</v>
      </c>
      <c r="B31" s="1154" t="s">
        <v>1717</v>
      </c>
      <c r="C31" s="697" t="s">
        <v>1718</v>
      </c>
      <c r="D31" s="1077" t="s">
        <v>1725</v>
      </c>
      <c r="E31" s="966" t="s">
        <v>1852</v>
      </c>
      <c r="F31" s="827"/>
      <c r="G31" s="825">
        <v>311</v>
      </c>
      <c r="H31" s="825"/>
      <c r="I31" s="822"/>
      <c r="J31" s="836"/>
      <c r="K31" s="821"/>
      <c r="L31" s="821"/>
      <c r="M31" s="830"/>
      <c r="N31" s="831"/>
      <c r="O31" s="821"/>
      <c r="P31" s="821"/>
      <c r="Q31" s="822"/>
      <c r="R31" s="836"/>
      <c r="S31" s="821"/>
      <c r="T31" s="821"/>
      <c r="U31" s="830"/>
      <c r="V31" s="831"/>
      <c r="W31" s="821"/>
      <c r="X31" s="821"/>
      <c r="Y31" s="822"/>
      <c r="Z31" s="831"/>
      <c r="AA31" s="821"/>
      <c r="AB31" s="821"/>
      <c r="AC31" s="822"/>
      <c r="AD31" s="856">
        <f t="shared" si="0"/>
        <v>0</v>
      </c>
      <c r="AE31" s="857">
        <f t="shared" si="1"/>
        <v>311</v>
      </c>
      <c r="AF31" s="857">
        <f t="shared" si="2"/>
        <v>0</v>
      </c>
      <c r="AG31" s="927">
        <f t="shared" si="3"/>
        <v>0</v>
      </c>
      <c r="AH31" s="1156">
        <f t="shared" si="4"/>
        <v>311</v>
      </c>
      <c r="AI31" s="1138"/>
      <c r="AL31" s="971"/>
    </row>
    <row r="32" spans="1:38" s="744" customFormat="1" ht="17.25" customHeight="1" x14ac:dyDescent="0.25">
      <c r="A32" s="1125">
        <f t="shared" si="5"/>
        <v>25</v>
      </c>
      <c r="B32" s="1220" t="s">
        <v>2154</v>
      </c>
      <c r="C32" s="1127" t="s">
        <v>1866</v>
      </c>
      <c r="D32" s="1077" t="s">
        <v>1725</v>
      </c>
      <c r="E32" s="966" t="s">
        <v>1852</v>
      </c>
      <c r="F32" s="827"/>
      <c r="G32" s="825">
        <v>238</v>
      </c>
      <c r="H32" s="825"/>
      <c r="I32" s="822"/>
      <c r="J32" s="836"/>
      <c r="K32" s="821"/>
      <c r="L32" s="821"/>
      <c r="M32" s="851"/>
      <c r="N32" s="852"/>
      <c r="O32" s="853"/>
      <c r="P32" s="853"/>
      <c r="Q32" s="822"/>
      <c r="R32" s="836"/>
      <c r="S32" s="821"/>
      <c r="T32" s="821"/>
      <c r="U32" s="830"/>
      <c r="V32" s="852"/>
      <c r="W32" s="853"/>
      <c r="X32" s="853"/>
      <c r="Y32" s="822"/>
      <c r="Z32" s="831"/>
      <c r="AA32" s="821"/>
      <c r="AB32" s="821"/>
      <c r="AC32" s="822"/>
      <c r="AD32" s="856">
        <f t="shared" si="0"/>
        <v>0</v>
      </c>
      <c r="AE32" s="857">
        <f t="shared" si="1"/>
        <v>238</v>
      </c>
      <c r="AF32" s="857">
        <f t="shared" si="2"/>
        <v>0</v>
      </c>
      <c r="AG32" s="927">
        <f t="shared" si="3"/>
        <v>0</v>
      </c>
      <c r="AH32" s="1156">
        <f t="shared" si="4"/>
        <v>238</v>
      </c>
      <c r="AI32" s="1138"/>
      <c r="AL32" s="971"/>
    </row>
    <row r="33" spans="1:39" s="744" customFormat="1" ht="17.25" customHeight="1" thickBot="1" x14ac:dyDescent="0.3">
      <c r="A33" s="1125">
        <f t="shared" si="5"/>
        <v>26</v>
      </c>
      <c r="B33" s="1154" t="s">
        <v>2154</v>
      </c>
      <c r="C33" s="697" t="s">
        <v>1867</v>
      </c>
      <c r="D33" s="1077" t="s">
        <v>1725</v>
      </c>
      <c r="E33" s="966" t="s">
        <v>1854</v>
      </c>
      <c r="F33" s="827"/>
      <c r="G33" s="825">
        <v>284.5</v>
      </c>
      <c r="H33" s="825"/>
      <c r="I33" s="822"/>
      <c r="J33" s="836"/>
      <c r="K33" s="821"/>
      <c r="L33" s="821"/>
      <c r="M33" s="826"/>
      <c r="N33" s="827"/>
      <c r="O33" s="825"/>
      <c r="P33" s="825"/>
      <c r="Q33" s="822"/>
      <c r="R33" s="836"/>
      <c r="S33" s="821"/>
      <c r="T33" s="821"/>
      <c r="U33" s="830"/>
      <c r="V33" s="827"/>
      <c r="W33" s="825"/>
      <c r="X33" s="825"/>
      <c r="Y33" s="822"/>
      <c r="Z33" s="831"/>
      <c r="AA33" s="821"/>
      <c r="AB33" s="821"/>
      <c r="AC33" s="822"/>
      <c r="AD33" s="856">
        <f t="shared" si="0"/>
        <v>0</v>
      </c>
      <c r="AE33" s="857">
        <f t="shared" si="1"/>
        <v>284.5</v>
      </c>
      <c r="AF33" s="857">
        <f t="shared" si="2"/>
        <v>0</v>
      </c>
      <c r="AG33" s="927">
        <f t="shared" si="3"/>
        <v>0</v>
      </c>
      <c r="AH33" s="1156">
        <f t="shared" si="4"/>
        <v>284.5</v>
      </c>
      <c r="AI33" s="1139"/>
      <c r="AL33" s="971"/>
    </row>
    <row r="34" spans="1:39" s="744" customFormat="1" ht="17.25" customHeight="1" x14ac:dyDescent="0.25">
      <c r="A34" s="1125">
        <f t="shared" si="5"/>
        <v>27</v>
      </c>
      <c r="B34" s="1154" t="s">
        <v>1446</v>
      </c>
      <c r="C34" s="697" t="s">
        <v>496</v>
      </c>
      <c r="D34" s="1077" t="s">
        <v>1725</v>
      </c>
      <c r="E34" s="966" t="s">
        <v>1852</v>
      </c>
      <c r="F34" s="827"/>
      <c r="G34" s="825"/>
      <c r="H34" s="825">
        <v>280</v>
      </c>
      <c r="I34" s="822"/>
      <c r="J34" s="836"/>
      <c r="K34" s="821"/>
      <c r="L34" s="821"/>
      <c r="M34" s="830"/>
      <c r="N34" s="831"/>
      <c r="O34" s="821"/>
      <c r="P34" s="821"/>
      <c r="Q34" s="822"/>
      <c r="R34" s="836"/>
      <c r="S34" s="821"/>
      <c r="T34" s="821"/>
      <c r="U34" s="830"/>
      <c r="V34" s="831"/>
      <c r="W34" s="821"/>
      <c r="X34" s="821"/>
      <c r="Y34" s="822"/>
      <c r="Z34" s="831"/>
      <c r="AA34" s="821"/>
      <c r="AB34" s="821"/>
      <c r="AC34" s="822"/>
      <c r="AD34" s="856">
        <f t="shared" si="0"/>
        <v>0</v>
      </c>
      <c r="AE34" s="857">
        <f t="shared" si="1"/>
        <v>0</v>
      </c>
      <c r="AF34" s="857">
        <f t="shared" si="2"/>
        <v>280</v>
      </c>
      <c r="AG34" s="927">
        <f t="shared" si="3"/>
        <v>0</v>
      </c>
      <c r="AH34" s="1156">
        <f t="shared" si="4"/>
        <v>280</v>
      </c>
      <c r="AI34" s="1138"/>
      <c r="AL34" s="971"/>
    </row>
    <row r="35" spans="1:39" s="744" customFormat="1" ht="17.25" customHeight="1" x14ac:dyDescent="0.25">
      <c r="A35" s="1125">
        <f t="shared" si="5"/>
        <v>28</v>
      </c>
      <c r="B35" s="1220" t="s">
        <v>1276</v>
      </c>
      <c r="C35" s="1153" t="s">
        <v>1596</v>
      </c>
      <c r="D35" s="1077" t="s">
        <v>1725</v>
      </c>
      <c r="E35" s="966" t="s">
        <v>1548</v>
      </c>
      <c r="F35" s="827"/>
      <c r="G35" s="825"/>
      <c r="H35" s="825">
        <v>217</v>
      </c>
      <c r="I35" s="822"/>
      <c r="J35" s="836"/>
      <c r="K35" s="821"/>
      <c r="L35" s="821"/>
      <c r="M35" s="851"/>
      <c r="N35" s="852"/>
      <c r="O35" s="853"/>
      <c r="P35" s="853"/>
      <c r="Q35" s="822"/>
      <c r="R35" s="836"/>
      <c r="S35" s="821"/>
      <c r="T35" s="821"/>
      <c r="U35" s="830"/>
      <c r="V35" s="852"/>
      <c r="W35" s="853"/>
      <c r="X35" s="853"/>
      <c r="Y35" s="822"/>
      <c r="Z35" s="831"/>
      <c r="AA35" s="821"/>
      <c r="AB35" s="821">
        <v>233.5</v>
      </c>
      <c r="AC35" s="822"/>
      <c r="AD35" s="856">
        <f t="shared" si="0"/>
        <v>0</v>
      </c>
      <c r="AE35" s="857">
        <f t="shared" si="1"/>
        <v>0</v>
      </c>
      <c r="AF35" s="857">
        <f t="shared" si="2"/>
        <v>450.5</v>
      </c>
      <c r="AG35" s="927">
        <f t="shared" si="3"/>
        <v>0</v>
      </c>
      <c r="AH35" s="1156">
        <f t="shared" si="4"/>
        <v>450.5</v>
      </c>
      <c r="AI35" s="1138"/>
      <c r="AL35" s="971"/>
      <c r="AM35" s="971"/>
    </row>
    <row r="36" spans="1:39" s="744" customFormat="1" ht="17.25" customHeight="1" x14ac:dyDescent="0.25">
      <c r="A36" s="1125">
        <f t="shared" si="5"/>
        <v>29</v>
      </c>
      <c r="B36" s="1220" t="s">
        <v>1761</v>
      </c>
      <c r="C36" s="1127" t="s">
        <v>1868</v>
      </c>
      <c r="D36" s="1077" t="s">
        <v>1725</v>
      </c>
      <c r="E36" s="966" t="s">
        <v>1852</v>
      </c>
      <c r="F36" s="827"/>
      <c r="G36" s="825"/>
      <c r="H36" s="825">
        <v>284</v>
      </c>
      <c r="I36" s="822"/>
      <c r="J36" s="836"/>
      <c r="K36" s="821"/>
      <c r="L36" s="821"/>
      <c r="M36" s="826"/>
      <c r="N36" s="827"/>
      <c r="O36" s="825"/>
      <c r="P36" s="825"/>
      <c r="Q36" s="822"/>
      <c r="R36" s="836"/>
      <c r="S36" s="821"/>
      <c r="T36" s="821"/>
      <c r="U36" s="830"/>
      <c r="V36" s="827"/>
      <c r="W36" s="825"/>
      <c r="X36" s="825"/>
      <c r="Y36" s="822"/>
      <c r="Z36" s="831"/>
      <c r="AA36" s="821"/>
      <c r="AB36" s="821"/>
      <c r="AC36" s="822"/>
      <c r="AD36" s="856">
        <f t="shared" si="0"/>
        <v>0</v>
      </c>
      <c r="AE36" s="857">
        <f t="shared" si="1"/>
        <v>0</v>
      </c>
      <c r="AF36" s="857">
        <f t="shared" si="2"/>
        <v>284</v>
      </c>
      <c r="AG36" s="927">
        <f t="shared" si="3"/>
        <v>0</v>
      </c>
      <c r="AH36" s="1156">
        <f t="shared" si="4"/>
        <v>284</v>
      </c>
      <c r="AI36" s="1138"/>
      <c r="AL36" s="971"/>
    </row>
    <row r="37" spans="1:39" s="744" customFormat="1" ht="17.25" customHeight="1" x14ac:dyDescent="0.25">
      <c r="A37" s="1125">
        <f t="shared" si="5"/>
        <v>30</v>
      </c>
      <c r="B37" s="1154" t="s">
        <v>1809</v>
      </c>
      <c r="C37" s="697" t="s">
        <v>1869</v>
      </c>
      <c r="D37" s="1077" t="s">
        <v>1725</v>
      </c>
      <c r="E37" s="966" t="s">
        <v>1852</v>
      </c>
      <c r="F37" s="827"/>
      <c r="G37" s="825"/>
      <c r="H37" s="825">
        <v>221</v>
      </c>
      <c r="I37" s="822"/>
      <c r="J37" s="836"/>
      <c r="K37" s="821"/>
      <c r="L37" s="821"/>
      <c r="M37" s="851"/>
      <c r="N37" s="852"/>
      <c r="O37" s="853"/>
      <c r="P37" s="853"/>
      <c r="Q37" s="822"/>
      <c r="R37" s="836"/>
      <c r="S37" s="821"/>
      <c r="T37" s="821">
        <v>149.75</v>
      </c>
      <c r="U37" s="830"/>
      <c r="V37" s="852"/>
      <c r="W37" s="853"/>
      <c r="X37" s="853"/>
      <c r="Y37" s="822"/>
      <c r="Z37" s="831"/>
      <c r="AA37" s="821"/>
      <c r="AB37" s="821"/>
      <c r="AC37" s="822"/>
      <c r="AD37" s="856">
        <f t="shared" si="0"/>
        <v>0</v>
      </c>
      <c r="AE37" s="857">
        <f t="shared" si="1"/>
        <v>0</v>
      </c>
      <c r="AF37" s="857">
        <f t="shared" si="2"/>
        <v>370.75</v>
      </c>
      <c r="AG37" s="927">
        <f t="shared" si="3"/>
        <v>0</v>
      </c>
      <c r="AH37" s="1156">
        <f t="shared" si="4"/>
        <v>370.75</v>
      </c>
      <c r="AI37" s="1138"/>
      <c r="AL37" s="971"/>
      <c r="AM37" s="971"/>
    </row>
    <row r="38" spans="1:39" s="744" customFormat="1" ht="17.25" customHeight="1" x14ac:dyDescent="0.25">
      <c r="A38" s="1125">
        <f t="shared" si="5"/>
        <v>31</v>
      </c>
      <c r="B38" s="1149" t="s">
        <v>1511</v>
      </c>
      <c r="C38" s="746" t="s">
        <v>1870</v>
      </c>
      <c r="D38" s="1077" t="s">
        <v>1725</v>
      </c>
      <c r="E38" s="966" t="s">
        <v>1854</v>
      </c>
      <c r="F38" s="827"/>
      <c r="G38" s="825"/>
      <c r="H38" s="825">
        <v>257</v>
      </c>
      <c r="I38" s="822"/>
      <c r="J38" s="840"/>
      <c r="K38" s="841"/>
      <c r="L38" s="841"/>
      <c r="M38" s="855"/>
      <c r="N38" s="856"/>
      <c r="O38" s="857"/>
      <c r="P38" s="857"/>
      <c r="Q38" s="839"/>
      <c r="R38" s="840"/>
      <c r="S38" s="841"/>
      <c r="T38" s="841"/>
      <c r="U38" s="842"/>
      <c r="V38" s="856"/>
      <c r="W38" s="857"/>
      <c r="X38" s="857"/>
      <c r="Y38" s="839"/>
      <c r="Z38" s="843"/>
      <c r="AA38" s="841"/>
      <c r="AB38" s="841"/>
      <c r="AC38" s="839"/>
      <c r="AD38" s="856">
        <f t="shared" si="0"/>
        <v>0</v>
      </c>
      <c r="AE38" s="857">
        <f t="shared" si="1"/>
        <v>0</v>
      </c>
      <c r="AF38" s="857">
        <f t="shared" si="2"/>
        <v>257</v>
      </c>
      <c r="AG38" s="927">
        <f t="shared" si="3"/>
        <v>0</v>
      </c>
      <c r="AH38" s="1156">
        <f t="shared" si="4"/>
        <v>257</v>
      </c>
      <c r="AI38" s="1138"/>
      <c r="AL38" s="971"/>
    </row>
    <row r="39" spans="1:39" s="744" customFormat="1" ht="17.25" customHeight="1" thickBot="1" x14ac:dyDescent="0.3">
      <c r="A39" s="1125">
        <f t="shared" si="5"/>
        <v>32</v>
      </c>
      <c r="B39" s="1149" t="s">
        <v>1763</v>
      </c>
      <c r="C39" s="746" t="s">
        <v>1028</v>
      </c>
      <c r="D39" s="1077" t="s">
        <v>69</v>
      </c>
      <c r="E39" s="966" t="s">
        <v>1854</v>
      </c>
      <c r="F39" s="827"/>
      <c r="G39" s="825"/>
      <c r="H39" s="825"/>
      <c r="I39" s="822">
        <v>228.5</v>
      </c>
      <c r="J39" s="840"/>
      <c r="K39" s="841"/>
      <c r="L39" s="841"/>
      <c r="M39" s="842">
        <v>169</v>
      </c>
      <c r="N39" s="843"/>
      <c r="O39" s="841"/>
      <c r="P39" s="841"/>
      <c r="Q39" s="839"/>
      <c r="R39" s="840"/>
      <c r="S39" s="841"/>
      <c r="T39" s="841"/>
      <c r="U39" s="842"/>
      <c r="V39" s="843"/>
      <c r="W39" s="841"/>
      <c r="X39" s="841"/>
      <c r="Y39" s="839"/>
      <c r="Z39" s="843"/>
      <c r="AA39" s="841"/>
      <c r="AB39" s="841"/>
      <c r="AC39" s="839">
        <v>102.5</v>
      </c>
      <c r="AD39" s="856">
        <f t="shared" si="0"/>
        <v>0</v>
      </c>
      <c r="AE39" s="857">
        <f t="shared" si="1"/>
        <v>0</v>
      </c>
      <c r="AF39" s="857">
        <f t="shared" si="2"/>
        <v>0</v>
      </c>
      <c r="AG39" s="927">
        <f t="shared" si="3"/>
        <v>500</v>
      </c>
      <c r="AH39" s="1156">
        <f t="shared" si="4"/>
        <v>500</v>
      </c>
      <c r="AI39" s="1140"/>
      <c r="AL39" s="971"/>
    </row>
    <row r="40" spans="1:39" s="744" customFormat="1" ht="17.25" customHeight="1" x14ac:dyDescent="0.25">
      <c r="A40" s="1125">
        <f t="shared" si="5"/>
        <v>33</v>
      </c>
      <c r="B40" s="1149" t="s">
        <v>40</v>
      </c>
      <c r="C40" s="746" t="s">
        <v>1301</v>
      </c>
      <c r="D40" s="1077" t="s">
        <v>1440</v>
      </c>
      <c r="E40" s="965" t="s">
        <v>1852</v>
      </c>
      <c r="F40" s="852"/>
      <c r="G40" s="853"/>
      <c r="H40" s="853"/>
      <c r="I40" s="873">
        <v>280</v>
      </c>
      <c r="J40" s="874"/>
      <c r="K40" s="853"/>
      <c r="L40" s="853"/>
      <c r="M40" s="851">
        <v>179.5</v>
      </c>
      <c r="N40" s="852"/>
      <c r="O40" s="853"/>
      <c r="P40" s="853"/>
      <c r="Q40" s="873"/>
      <c r="R40" s="874"/>
      <c r="S40" s="853"/>
      <c r="T40" s="853"/>
      <c r="U40" s="873">
        <v>185.75</v>
      </c>
      <c r="V40" s="874"/>
      <c r="W40" s="853"/>
      <c r="X40" s="853"/>
      <c r="Y40" s="851"/>
      <c r="Z40" s="852"/>
      <c r="AA40" s="853"/>
      <c r="AB40" s="853"/>
      <c r="AC40" s="873">
        <v>217.5</v>
      </c>
      <c r="AD40" s="856">
        <f t="shared" si="0"/>
        <v>0</v>
      </c>
      <c r="AE40" s="857">
        <f t="shared" si="1"/>
        <v>0</v>
      </c>
      <c r="AF40" s="857">
        <f t="shared" si="2"/>
        <v>0</v>
      </c>
      <c r="AG40" s="927">
        <f t="shared" si="3"/>
        <v>862.75</v>
      </c>
      <c r="AH40" s="1156">
        <f t="shared" si="4"/>
        <v>862.75</v>
      </c>
      <c r="AI40" s="1141"/>
      <c r="AL40" s="971"/>
    </row>
    <row r="41" spans="1:39" s="744" customFormat="1" ht="17.25" customHeight="1" x14ac:dyDescent="0.25">
      <c r="A41" s="1125">
        <f t="shared" si="5"/>
        <v>34</v>
      </c>
      <c r="B41" s="1154" t="s">
        <v>660</v>
      </c>
      <c r="C41" s="625" t="s">
        <v>1050</v>
      </c>
      <c r="D41" s="1077" t="s">
        <v>1598</v>
      </c>
      <c r="E41" s="965" t="s">
        <v>1548</v>
      </c>
      <c r="F41" s="852"/>
      <c r="G41" s="853"/>
      <c r="H41" s="853"/>
      <c r="I41" s="873">
        <v>222</v>
      </c>
      <c r="J41" s="874"/>
      <c r="K41" s="853"/>
      <c r="L41" s="853"/>
      <c r="M41" s="851">
        <v>13</v>
      </c>
      <c r="N41" s="852"/>
      <c r="O41" s="853"/>
      <c r="P41" s="853"/>
      <c r="Q41" s="873"/>
      <c r="R41" s="874"/>
      <c r="S41" s="853"/>
      <c r="T41" s="853"/>
      <c r="U41" s="873"/>
      <c r="V41" s="874"/>
      <c r="W41" s="853"/>
      <c r="X41" s="853"/>
      <c r="Y41" s="851"/>
      <c r="Z41" s="852"/>
      <c r="AA41" s="853"/>
      <c r="AB41" s="853"/>
      <c r="AC41" s="873"/>
      <c r="AD41" s="856">
        <f t="shared" si="0"/>
        <v>0</v>
      </c>
      <c r="AE41" s="857">
        <f t="shared" si="1"/>
        <v>0</v>
      </c>
      <c r="AF41" s="857">
        <f t="shared" si="2"/>
        <v>0</v>
      </c>
      <c r="AG41" s="927">
        <f t="shared" si="3"/>
        <v>235</v>
      </c>
      <c r="AH41" s="1156">
        <f t="shared" si="4"/>
        <v>235</v>
      </c>
      <c r="AI41" s="823"/>
      <c r="AL41" s="971"/>
    </row>
    <row r="42" spans="1:39" s="744" customFormat="1" ht="17.25" customHeight="1" x14ac:dyDescent="0.25">
      <c r="A42" s="1125">
        <f t="shared" si="5"/>
        <v>35</v>
      </c>
      <c r="B42" s="1149" t="s">
        <v>1817</v>
      </c>
      <c r="C42" s="1155" t="s">
        <v>1871</v>
      </c>
      <c r="D42" s="1077" t="s">
        <v>1725</v>
      </c>
      <c r="E42" s="968" t="s">
        <v>1548</v>
      </c>
      <c r="F42" s="852"/>
      <c r="G42" s="853"/>
      <c r="H42" s="853"/>
      <c r="I42" s="873">
        <v>227</v>
      </c>
      <c r="J42" s="874"/>
      <c r="K42" s="853"/>
      <c r="L42" s="853"/>
      <c r="M42" s="851"/>
      <c r="N42" s="852"/>
      <c r="O42" s="853"/>
      <c r="P42" s="853"/>
      <c r="Q42" s="873"/>
      <c r="R42" s="874"/>
      <c r="S42" s="853"/>
      <c r="T42" s="853"/>
      <c r="U42" s="873"/>
      <c r="V42" s="874"/>
      <c r="W42" s="853"/>
      <c r="X42" s="853"/>
      <c r="Y42" s="851"/>
      <c r="Z42" s="852"/>
      <c r="AA42" s="853"/>
      <c r="AB42" s="853"/>
      <c r="AC42" s="873"/>
      <c r="AD42" s="856">
        <f t="shared" si="0"/>
        <v>0</v>
      </c>
      <c r="AE42" s="857">
        <f t="shared" si="1"/>
        <v>0</v>
      </c>
      <c r="AF42" s="857">
        <f t="shared" si="2"/>
        <v>0</v>
      </c>
      <c r="AG42" s="927">
        <f t="shared" si="3"/>
        <v>227</v>
      </c>
      <c r="AH42" s="1156">
        <f t="shared" si="4"/>
        <v>227</v>
      </c>
      <c r="AI42" s="823"/>
      <c r="AL42" s="971"/>
    </row>
    <row r="43" spans="1:39" s="744" customFormat="1" ht="17.25" customHeight="1" x14ac:dyDescent="0.25">
      <c r="A43" s="1125">
        <f t="shared" si="5"/>
        <v>36</v>
      </c>
      <c r="B43" s="1149" t="s">
        <v>1896</v>
      </c>
      <c r="C43" s="829" t="s">
        <v>1897</v>
      </c>
      <c r="D43" s="1077" t="s">
        <v>69</v>
      </c>
      <c r="E43" s="965" t="s">
        <v>1422</v>
      </c>
      <c r="F43" s="852"/>
      <c r="G43" s="853"/>
      <c r="H43" s="853"/>
      <c r="I43" s="873"/>
      <c r="J43" s="874">
        <v>99.5</v>
      </c>
      <c r="K43" s="853"/>
      <c r="L43" s="853"/>
      <c r="M43" s="851"/>
      <c r="N43" s="852"/>
      <c r="O43" s="853"/>
      <c r="P43" s="853"/>
      <c r="Q43" s="873"/>
      <c r="R43" s="874"/>
      <c r="S43" s="853"/>
      <c r="T43" s="853"/>
      <c r="U43" s="873"/>
      <c r="V43" s="874"/>
      <c r="W43" s="853"/>
      <c r="X43" s="853"/>
      <c r="Y43" s="851"/>
      <c r="Z43" s="852"/>
      <c r="AA43" s="853"/>
      <c r="AB43" s="853"/>
      <c r="AC43" s="873"/>
      <c r="AD43" s="856">
        <f t="shared" si="0"/>
        <v>99.5</v>
      </c>
      <c r="AE43" s="857">
        <f t="shared" si="1"/>
        <v>0</v>
      </c>
      <c r="AF43" s="857">
        <f t="shared" si="2"/>
        <v>0</v>
      </c>
      <c r="AG43" s="927">
        <f t="shared" si="3"/>
        <v>0</v>
      </c>
      <c r="AH43" s="1156">
        <f t="shared" si="4"/>
        <v>99.5</v>
      </c>
      <c r="AI43" s="824"/>
      <c r="AL43" s="971"/>
    </row>
    <row r="44" spans="1:39" s="744" customFormat="1" ht="17.25" customHeight="1" x14ac:dyDescent="0.25">
      <c r="A44" s="1125">
        <f t="shared" si="5"/>
        <v>37</v>
      </c>
      <c r="B44" s="1223" t="s">
        <v>1898</v>
      </c>
      <c r="C44" s="1228" t="s">
        <v>1899</v>
      </c>
      <c r="D44" s="1225" t="s">
        <v>1206</v>
      </c>
      <c r="E44" s="1224" t="s">
        <v>1422</v>
      </c>
      <c r="F44" s="852"/>
      <c r="G44" s="853"/>
      <c r="H44" s="853"/>
      <c r="I44" s="873"/>
      <c r="J44" s="928">
        <v>80.5</v>
      </c>
      <c r="K44" s="857"/>
      <c r="L44" s="857"/>
      <c r="M44" s="855"/>
      <c r="N44" s="856"/>
      <c r="O44" s="857"/>
      <c r="P44" s="857"/>
      <c r="Q44" s="927"/>
      <c r="R44" s="874"/>
      <c r="S44" s="853"/>
      <c r="T44" s="853"/>
      <c r="U44" s="873"/>
      <c r="V44" s="874"/>
      <c r="W44" s="853"/>
      <c r="X44" s="853"/>
      <c r="Y44" s="851"/>
      <c r="Z44" s="852"/>
      <c r="AA44" s="853"/>
      <c r="AB44" s="853"/>
      <c r="AC44" s="873"/>
      <c r="AD44" s="856">
        <f t="shared" si="0"/>
        <v>80.5</v>
      </c>
      <c r="AE44" s="857">
        <f t="shared" si="1"/>
        <v>0</v>
      </c>
      <c r="AF44" s="857">
        <f t="shared" si="2"/>
        <v>0</v>
      </c>
      <c r="AG44" s="927">
        <f t="shared" si="3"/>
        <v>0</v>
      </c>
      <c r="AH44" s="1156">
        <f t="shared" si="4"/>
        <v>80.5</v>
      </c>
      <c r="AI44" s="824"/>
      <c r="AL44" s="971"/>
    </row>
    <row r="45" spans="1:39" s="744" customFormat="1" ht="17.25" customHeight="1" x14ac:dyDescent="0.25">
      <c r="A45" s="1125">
        <f t="shared" si="5"/>
        <v>38</v>
      </c>
      <c r="B45" s="1222" t="s">
        <v>1900</v>
      </c>
      <c r="C45" s="750" t="s">
        <v>1901</v>
      </c>
      <c r="D45" s="1078" t="s">
        <v>1902</v>
      </c>
      <c r="E45" s="1076" t="s">
        <v>286</v>
      </c>
      <c r="F45" s="852"/>
      <c r="G45" s="853"/>
      <c r="H45" s="853"/>
      <c r="I45" s="873"/>
      <c r="J45" s="874">
        <v>84</v>
      </c>
      <c r="K45" s="853"/>
      <c r="L45" s="853"/>
      <c r="M45" s="851"/>
      <c r="N45" s="852"/>
      <c r="O45" s="853"/>
      <c r="P45" s="853"/>
      <c r="Q45" s="873"/>
      <c r="R45" s="874"/>
      <c r="S45" s="853"/>
      <c r="T45" s="853"/>
      <c r="U45" s="873"/>
      <c r="V45" s="874"/>
      <c r="W45" s="853"/>
      <c r="X45" s="853"/>
      <c r="Y45" s="851"/>
      <c r="Z45" s="852"/>
      <c r="AA45" s="853"/>
      <c r="AB45" s="853"/>
      <c r="AC45" s="873"/>
      <c r="AD45" s="856">
        <f t="shared" si="0"/>
        <v>84</v>
      </c>
      <c r="AE45" s="857">
        <f t="shared" si="1"/>
        <v>0</v>
      </c>
      <c r="AF45" s="857">
        <f t="shared" si="2"/>
        <v>0</v>
      </c>
      <c r="AG45" s="927">
        <f t="shared" si="3"/>
        <v>0</v>
      </c>
      <c r="AH45" s="1156">
        <f t="shared" si="4"/>
        <v>84</v>
      </c>
      <c r="AI45" s="823"/>
      <c r="AL45" s="971"/>
    </row>
    <row r="46" spans="1:39" s="744" customFormat="1" ht="17.25" customHeight="1" x14ac:dyDescent="0.25">
      <c r="A46" s="1125">
        <f t="shared" si="5"/>
        <v>39</v>
      </c>
      <c r="B46" s="1149" t="s">
        <v>1744</v>
      </c>
      <c r="C46" s="746" t="s">
        <v>1903</v>
      </c>
      <c r="D46" s="1077" t="s">
        <v>1904</v>
      </c>
      <c r="E46" s="965" t="s">
        <v>1422</v>
      </c>
      <c r="F46" s="852"/>
      <c r="G46" s="853"/>
      <c r="H46" s="853"/>
      <c r="I46" s="873"/>
      <c r="J46" s="874">
        <v>119.5</v>
      </c>
      <c r="K46" s="853"/>
      <c r="L46" s="853"/>
      <c r="M46" s="851"/>
      <c r="N46" s="852"/>
      <c r="O46" s="853"/>
      <c r="P46" s="853"/>
      <c r="Q46" s="873"/>
      <c r="R46" s="874"/>
      <c r="S46" s="853"/>
      <c r="T46" s="853"/>
      <c r="U46" s="873"/>
      <c r="V46" s="874"/>
      <c r="W46" s="853"/>
      <c r="X46" s="853"/>
      <c r="Y46" s="851"/>
      <c r="Z46" s="852"/>
      <c r="AA46" s="853"/>
      <c r="AB46" s="853"/>
      <c r="AC46" s="873"/>
      <c r="AD46" s="856">
        <f t="shared" si="0"/>
        <v>119.5</v>
      </c>
      <c r="AE46" s="857">
        <f t="shared" si="1"/>
        <v>0</v>
      </c>
      <c r="AF46" s="857">
        <f t="shared" si="2"/>
        <v>0</v>
      </c>
      <c r="AG46" s="927">
        <f t="shared" si="3"/>
        <v>0</v>
      </c>
      <c r="AH46" s="1156">
        <f t="shared" si="4"/>
        <v>119.5</v>
      </c>
      <c r="AI46" s="1136"/>
      <c r="AL46" s="971"/>
    </row>
    <row r="47" spans="1:39" s="744" customFormat="1" ht="17.25" customHeight="1" x14ac:dyDescent="0.25">
      <c r="A47" s="1125">
        <f t="shared" si="5"/>
        <v>40</v>
      </c>
      <c r="B47" s="1149" t="s">
        <v>1905</v>
      </c>
      <c r="C47" s="746" t="s">
        <v>1906</v>
      </c>
      <c r="D47" s="1077" t="s">
        <v>1206</v>
      </c>
      <c r="E47" s="829" t="s">
        <v>1422</v>
      </c>
      <c r="F47" s="852"/>
      <c r="G47" s="853"/>
      <c r="H47" s="853"/>
      <c r="I47" s="873"/>
      <c r="J47" s="874">
        <v>109</v>
      </c>
      <c r="K47" s="853"/>
      <c r="L47" s="853"/>
      <c r="M47" s="851"/>
      <c r="N47" s="852"/>
      <c r="O47" s="853"/>
      <c r="P47" s="853"/>
      <c r="Q47" s="873"/>
      <c r="R47" s="874"/>
      <c r="S47" s="853"/>
      <c r="T47" s="853"/>
      <c r="U47" s="873"/>
      <c r="V47" s="874"/>
      <c r="W47" s="853"/>
      <c r="X47" s="853"/>
      <c r="Y47" s="851"/>
      <c r="Z47" s="852"/>
      <c r="AA47" s="853"/>
      <c r="AB47" s="853"/>
      <c r="AC47" s="873"/>
      <c r="AD47" s="856">
        <f t="shared" si="0"/>
        <v>109</v>
      </c>
      <c r="AE47" s="857">
        <f t="shared" si="1"/>
        <v>0</v>
      </c>
      <c r="AF47" s="857">
        <f t="shared" si="2"/>
        <v>0</v>
      </c>
      <c r="AG47" s="927">
        <f t="shared" si="3"/>
        <v>0</v>
      </c>
      <c r="AH47" s="1156">
        <f t="shared" si="4"/>
        <v>109</v>
      </c>
      <c r="AI47" s="824"/>
      <c r="AL47" s="971"/>
    </row>
    <row r="48" spans="1:39" s="744" customFormat="1" ht="17.25" customHeight="1" x14ac:dyDescent="0.25">
      <c r="A48" s="1125">
        <f t="shared" si="5"/>
        <v>41</v>
      </c>
      <c r="B48" s="1149" t="s">
        <v>1907</v>
      </c>
      <c r="C48" s="1149" t="s">
        <v>1908</v>
      </c>
      <c r="D48" s="1226" t="s">
        <v>1909</v>
      </c>
      <c r="E48" s="1221" t="s">
        <v>1422</v>
      </c>
      <c r="F48" s="852"/>
      <c r="G48" s="853"/>
      <c r="H48" s="853"/>
      <c r="I48" s="873"/>
      <c r="J48" s="874">
        <v>0</v>
      </c>
      <c r="K48" s="853"/>
      <c r="L48" s="853"/>
      <c r="M48" s="851"/>
      <c r="N48" s="852"/>
      <c r="O48" s="853"/>
      <c r="P48" s="853"/>
      <c r="Q48" s="873"/>
      <c r="R48" s="874"/>
      <c r="S48" s="853"/>
      <c r="T48" s="853"/>
      <c r="U48" s="873"/>
      <c r="V48" s="874"/>
      <c r="W48" s="853"/>
      <c r="X48" s="853"/>
      <c r="Y48" s="851"/>
      <c r="Z48" s="852"/>
      <c r="AA48" s="853"/>
      <c r="AB48" s="853"/>
      <c r="AC48" s="873"/>
      <c r="AD48" s="856">
        <f t="shared" si="0"/>
        <v>0</v>
      </c>
      <c r="AE48" s="857">
        <f t="shared" si="1"/>
        <v>0</v>
      </c>
      <c r="AF48" s="857">
        <f t="shared" si="2"/>
        <v>0</v>
      </c>
      <c r="AG48" s="927">
        <f t="shared" si="3"/>
        <v>0</v>
      </c>
      <c r="AH48" s="1156">
        <f t="shared" si="4"/>
        <v>0</v>
      </c>
      <c r="AI48" s="824"/>
      <c r="AL48" s="971"/>
    </row>
    <row r="49" spans="1:39" s="744" customFormat="1" ht="17.25" customHeight="1" x14ac:dyDescent="0.25">
      <c r="A49" s="1125">
        <f t="shared" si="5"/>
        <v>42</v>
      </c>
      <c r="B49" s="1149" t="s">
        <v>1891</v>
      </c>
      <c r="C49" s="1149" t="s">
        <v>1910</v>
      </c>
      <c r="D49" s="1229" t="s">
        <v>1206</v>
      </c>
      <c r="E49" s="1227" t="s">
        <v>1422</v>
      </c>
      <c r="F49" s="852"/>
      <c r="G49" s="853"/>
      <c r="H49" s="853"/>
      <c r="I49" s="873"/>
      <c r="J49" s="874">
        <v>123.5</v>
      </c>
      <c r="K49" s="853"/>
      <c r="L49" s="853"/>
      <c r="M49" s="851"/>
      <c r="N49" s="852"/>
      <c r="O49" s="853"/>
      <c r="P49" s="853"/>
      <c r="Q49" s="873"/>
      <c r="R49" s="874"/>
      <c r="S49" s="853"/>
      <c r="T49" s="853"/>
      <c r="U49" s="873"/>
      <c r="V49" s="874"/>
      <c r="W49" s="853"/>
      <c r="X49" s="853"/>
      <c r="Y49" s="851"/>
      <c r="Z49" s="852">
        <v>141</v>
      </c>
      <c r="AA49" s="853"/>
      <c r="AB49" s="853"/>
      <c r="AC49" s="873"/>
      <c r="AD49" s="856">
        <f t="shared" si="0"/>
        <v>264.5</v>
      </c>
      <c r="AE49" s="857">
        <f t="shared" si="1"/>
        <v>0</v>
      </c>
      <c r="AF49" s="857">
        <f t="shared" si="2"/>
        <v>0</v>
      </c>
      <c r="AG49" s="927">
        <f t="shared" si="3"/>
        <v>0</v>
      </c>
      <c r="AH49" s="1156">
        <f t="shared" si="4"/>
        <v>264.5</v>
      </c>
      <c r="AI49" s="824"/>
      <c r="AL49" s="971"/>
    </row>
    <row r="50" spans="1:39" s="744" customFormat="1" ht="17.25" customHeight="1" x14ac:dyDescent="0.25">
      <c r="A50" s="1125">
        <f t="shared" si="5"/>
        <v>43</v>
      </c>
      <c r="B50" s="1149" t="s">
        <v>1844</v>
      </c>
      <c r="C50" s="1149" t="s">
        <v>1911</v>
      </c>
      <c r="D50" s="1078" t="s">
        <v>1428</v>
      </c>
      <c r="E50" s="1221" t="s">
        <v>286</v>
      </c>
      <c r="F50" s="852"/>
      <c r="G50" s="853"/>
      <c r="H50" s="853"/>
      <c r="I50" s="873"/>
      <c r="J50" s="874">
        <v>157</v>
      </c>
      <c r="K50" s="853"/>
      <c r="L50" s="853"/>
      <c r="M50" s="851"/>
      <c r="N50" s="852">
        <v>123.5</v>
      </c>
      <c r="O50" s="853"/>
      <c r="P50" s="853"/>
      <c r="Q50" s="873"/>
      <c r="R50" s="874"/>
      <c r="S50" s="853"/>
      <c r="T50" s="853"/>
      <c r="U50" s="873"/>
      <c r="V50" s="874"/>
      <c r="W50" s="853"/>
      <c r="X50" s="853"/>
      <c r="Y50" s="851"/>
      <c r="Z50" s="852"/>
      <c r="AA50" s="853"/>
      <c r="AB50" s="853"/>
      <c r="AC50" s="873"/>
      <c r="AD50" s="856">
        <f t="shared" si="0"/>
        <v>280.5</v>
      </c>
      <c r="AE50" s="857">
        <f t="shared" si="1"/>
        <v>0</v>
      </c>
      <c r="AF50" s="857">
        <f t="shared" si="2"/>
        <v>0</v>
      </c>
      <c r="AG50" s="927">
        <f t="shared" si="3"/>
        <v>0</v>
      </c>
      <c r="AH50" s="1156">
        <f t="shared" si="4"/>
        <v>280.5</v>
      </c>
      <c r="AI50" s="824"/>
      <c r="AL50" s="971"/>
    </row>
    <row r="51" spans="1:39" s="744" customFormat="1" ht="17.25" customHeight="1" x14ac:dyDescent="0.25">
      <c r="A51" s="1125">
        <f t="shared" si="5"/>
        <v>44</v>
      </c>
      <c r="B51" s="1149" t="s">
        <v>1912</v>
      </c>
      <c r="C51" s="746" t="s">
        <v>1913</v>
      </c>
      <c r="D51" s="1077" t="s">
        <v>1914</v>
      </c>
      <c r="E51" s="965" t="s">
        <v>1422</v>
      </c>
      <c r="F51" s="852"/>
      <c r="G51" s="853"/>
      <c r="H51" s="853"/>
      <c r="I51" s="873"/>
      <c r="J51" s="874">
        <v>158</v>
      </c>
      <c r="K51" s="853"/>
      <c r="L51" s="853"/>
      <c r="M51" s="851"/>
      <c r="N51" s="852"/>
      <c r="O51" s="853"/>
      <c r="P51" s="853"/>
      <c r="Q51" s="873"/>
      <c r="R51" s="874"/>
      <c r="S51" s="853"/>
      <c r="T51" s="853"/>
      <c r="U51" s="873"/>
      <c r="V51" s="874"/>
      <c r="W51" s="853"/>
      <c r="X51" s="853"/>
      <c r="Y51" s="851"/>
      <c r="Z51" s="852"/>
      <c r="AA51" s="853"/>
      <c r="AB51" s="853"/>
      <c r="AC51" s="873"/>
      <c r="AD51" s="856">
        <f t="shared" si="0"/>
        <v>158</v>
      </c>
      <c r="AE51" s="857">
        <f t="shared" si="1"/>
        <v>0</v>
      </c>
      <c r="AF51" s="857">
        <f t="shared" si="2"/>
        <v>0</v>
      </c>
      <c r="AG51" s="927">
        <f t="shared" si="3"/>
        <v>0</v>
      </c>
      <c r="AH51" s="1156">
        <f t="shared" si="4"/>
        <v>158</v>
      </c>
      <c r="AI51" s="824"/>
      <c r="AL51" s="971"/>
    </row>
    <row r="52" spans="1:39" s="744" customFormat="1" ht="17.25" customHeight="1" x14ac:dyDescent="0.25">
      <c r="A52" s="1125">
        <f t="shared" si="5"/>
        <v>45</v>
      </c>
      <c r="B52" s="1149" t="s">
        <v>1891</v>
      </c>
      <c r="C52" s="746" t="s">
        <v>1808</v>
      </c>
      <c r="D52" s="1077" t="s">
        <v>1206</v>
      </c>
      <c r="E52" s="965" t="s">
        <v>1422</v>
      </c>
      <c r="F52" s="852">
        <v>184</v>
      </c>
      <c r="G52" s="853"/>
      <c r="H52" s="853"/>
      <c r="I52" s="873"/>
      <c r="J52" s="874">
        <v>287.5</v>
      </c>
      <c r="K52" s="853"/>
      <c r="L52" s="853"/>
      <c r="M52" s="851"/>
      <c r="N52" s="852"/>
      <c r="O52" s="853"/>
      <c r="P52" s="853"/>
      <c r="Q52" s="873"/>
      <c r="R52" s="874"/>
      <c r="S52" s="853"/>
      <c r="T52" s="853"/>
      <c r="U52" s="851"/>
      <c r="V52" s="852"/>
      <c r="W52" s="853"/>
      <c r="X52" s="853"/>
      <c r="Y52" s="851"/>
      <c r="Z52" s="852">
        <v>296</v>
      </c>
      <c r="AA52" s="853"/>
      <c r="AB52" s="853"/>
      <c r="AC52" s="873"/>
      <c r="AD52" s="856">
        <f t="shared" si="0"/>
        <v>767.5</v>
      </c>
      <c r="AE52" s="857">
        <f t="shared" si="1"/>
        <v>0</v>
      </c>
      <c r="AF52" s="857">
        <f t="shared" si="2"/>
        <v>0</v>
      </c>
      <c r="AG52" s="927">
        <f t="shared" si="3"/>
        <v>0</v>
      </c>
      <c r="AH52" s="1156">
        <f t="shared" si="4"/>
        <v>767.5</v>
      </c>
      <c r="AI52" s="1142"/>
      <c r="AL52" s="971"/>
    </row>
    <row r="53" spans="1:39" s="744" customFormat="1" ht="17.25" customHeight="1" x14ac:dyDescent="0.4">
      <c r="A53" s="1125">
        <f t="shared" si="5"/>
        <v>46</v>
      </c>
      <c r="B53" s="1154" t="s">
        <v>1742</v>
      </c>
      <c r="C53" s="697" t="s">
        <v>1916</v>
      </c>
      <c r="D53" s="1077" t="s">
        <v>1428</v>
      </c>
      <c r="E53" s="966" t="s">
        <v>286</v>
      </c>
      <c r="F53" s="827"/>
      <c r="G53" s="825"/>
      <c r="H53" s="825"/>
      <c r="I53" s="822"/>
      <c r="J53" s="836">
        <v>202</v>
      </c>
      <c r="K53" s="821"/>
      <c r="L53" s="821"/>
      <c r="M53" s="830"/>
      <c r="N53" s="831"/>
      <c r="O53" s="821"/>
      <c r="P53" s="821"/>
      <c r="Q53" s="822"/>
      <c r="R53" s="836"/>
      <c r="S53" s="821"/>
      <c r="T53" s="821"/>
      <c r="U53" s="830"/>
      <c r="V53" s="831"/>
      <c r="W53" s="821"/>
      <c r="X53" s="821"/>
      <c r="Y53" s="822"/>
      <c r="Z53" s="831"/>
      <c r="AA53" s="821"/>
      <c r="AB53" s="821"/>
      <c r="AC53" s="822"/>
      <c r="AD53" s="856">
        <f t="shared" si="0"/>
        <v>202</v>
      </c>
      <c r="AE53" s="857">
        <f t="shared" si="1"/>
        <v>0</v>
      </c>
      <c r="AF53" s="857">
        <f t="shared" si="2"/>
        <v>0</v>
      </c>
      <c r="AG53" s="927">
        <f t="shared" si="3"/>
        <v>0</v>
      </c>
      <c r="AH53" s="1156">
        <f t="shared" si="4"/>
        <v>202</v>
      </c>
      <c r="AI53" s="1140"/>
      <c r="AL53" s="1159"/>
      <c r="AM53" s="982"/>
    </row>
    <row r="54" spans="1:39" s="744" customFormat="1" ht="17.25" customHeight="1" x14ac:dyDescent="0.4">
      <c r="A54" s="1125">
        <f t="shared" si="5"/>
        <v>47</v>
      </c>
      <c r="B54" s="1154" t="s">
        <v>1711</v>
      </c>
      <c r="C54" s="697" t="s">
        <v>1712</v>
      </c>
      <c r="D54" s="1077" t="s">
        <v>1917</v>
      </c>
      <c r="E54" s="966" t="s">
        <v>1422</v>
      </c>
      <c r="F54" s="827"/>
      <c r="G54" s="825"/>
      <c r="H54" s="825"/>
      <c r="I54" s="822"/>
      <c r="J54" s="836"/>
      <c r="K54" s="821">
        <v>185</v>
      </c>
      <c r="L54" s="821"/>
      <c r="M54" s="830"/>
      <c r="N54" s="831"/>
      <c r="O54" s="821"/>
      <c r="P54" s="821"/>
      <c r="Q54" s="822"/>
      <c r="R54" s="836"/>
      <c r="S54" s="821"/>
      <c r="T54" s="821"/>
      <c r="U54" s="830"/>
      <c r="V54" s="831"/>
      <c r="W54" s="821"/>
      <c r="X54" s="821"/>
      <c r="Y54" s="830"/>
      <c r="Z54" s="831"/>
      <c r="AA54" s="821">
        <v>146</v>
      </c>
      <c r="AB54" s="821"/>
      <c r="AC54" s="822"/>
      <c r="AD54" s="856">
        <f t="shared" si="0"/>
        <v>0</v>
      </c>
      <c r="AE54" s="857">
        <f t="shared" si="1"/>
        <v>331</v>
      </c>
      <c r="AF54" s="857">
        <f t="shared" si="2"/>
        <v>0</v>
      </c>
      <c r="AG54" s="927">
        <f t="shared" si="3"/>
        <v>0</v>
      </c>
      <c r="AH54" s="1156">
        <f t="shared" si="4"/>
        <v>331</v>
      </c>
      <c r="AI54" s="1232"/>
      <c r="AL54" s="1159"/>
      <c r="AM54" s="982"/>
    </row>
    <row r="55" spans="1:39" s="744" customFormat="1" ht="17.25" customHeight="1" x14ac:dyDescent="0.4">
      <c r="A55" s="1125">
        <f t="shared" si="5"/>
        <v>48</v>
      </c>
      <c r="B55" s="1154" t="s">
        <v>1844</v>
      </c>
      <c r="C55" s="697" t="s">
        <v>1853</v>
      </c>
      <c r="D55" s="1077" t="s">
        <v>1311</v>
      </c>
      <c r="E55" s="966" t="s">
        <v>286</v>
      </c>
      <c r="F55" s="827"/>
      <c r="G55" s="825"/>
      <c r="H55" s="825"/>
      <c r="I55" s="822"/>
      <c r="J55" s="836"/>
      <c r="K55" s="821">
        <v>98</v>
      </c>
      <c r="L55" s="821"/>
      <c r="M55" s="830"/>
      <c r="N55" s="831"/>
      <c r="O55" s="821">
        <v>157.5</v>
      </c>
      <c r="P55" s="821"/>
      <c r="Q55" s="822"/>
      <c r="R55" s="836"/>
      <c r="S55" s="821"/>
      <c r="T55" s="821"/>
      <c r="U55" s="830"/>
      <c r="V55" s="831"/>
      <c r="W55" s="821"/>
      <c r="X55" s="821"/>
      <c r="Y55" s="830"/>
      <c r="Z55" s="831"/>
      <c r="AA55" s="821"/>
      <c r="AB55" s="821"/>
      <c r="AC55" s="822"/>
      <c r="AD55" s="856">
        <f t="shared" si="0"/>
        <v>0</v>
      </c>
      <c r="AE55" s="857">
        <f t="shared" si="1"/>
        <v>255.5</v>
      </c>
      <c r="AF55" s="857">
        <f t="shared" si="2"/>
        <v>0</v>
      </c>
      <c r="AG55" s="927">
        <f t="shared" si="3"/>
        <v>0</v>
      </c>
      <c r="AH55" s="1156">
        <f t="shared" si="4"/>
        <v>255.5</v>
      </c>
      <c r="AI55" s="1232"/>
      <c r="AL55" s="1159"/>
      <c r="AM55" s="982"/>
    </row>
    <row r="56" spans="1:39" s="744" customFormat="1" ht="17.25" customHeight="1" x14ac:dyDescent="0.4">
      <c r="A56" s="1125">
        <f t="shared" si="5"/>
        <v>49</v>
      </c>
      <c r="B56" s="1154" t="s">
        <v>1918</v>
      </c>
      <c r="C56" s="697" t="s">
        <v>1919</v>
      </c>
      <c r="D56" s="1077" t="s">
        <v>1920</v>
      </c>
      <c r="E56" s="966" t="s">
        <v>1422</v>
      </c>
      <c r="F56" s="827"/>
      <c r="G56" s="825"/>
      <c r="H56" s="825"/>
      <c r="I56" s="822"/>
      <c r="J56" s="836"/>
      <c r="K56" s="821">
        <v>205.5</v>
      </c>
      <c r="L56" s="821"/>
      <c r="M56" s="830"/>
      <c r="N56" s="831"/>
      <c r="O56" s="821">
        <v>269</v>
      </c>
      <c r="P56" s="821"/>
      <c r="Q56" s="822"/>
      <c r="R56" s="836"/>
      <c r="S56" s="821">
        <v>272</v>
      </c>
      <c r="T56" s="821"/>
      <c r="U56" s="830"/>
      <c r="V56" s="831"/>
      <c r="W56" s="821"/>
      <c r="X56" s="821"/>
      <c r="Y56" s="830"/>
      <c r="Z56" s="831"/>
      <c r="AA56" s="821"/>
      <c r="AB56" s="821"/>
      <c r="AC56" s="822"/>
      <c r="AD56" s="856">
        <f t="shared" si="0"/>
        <v>0</v>
      </c>
      <c r="AE56" s="857">
        <f t="shared" si="1"/>
        <v>746.5</v>
      </c>
      <c r="AF56" s="857">
        <f t="shared" si="2"/>
        <v>0</v>
      </c>
      <c r="AG56" s="927">
        <f t="shared" si="3"/>
        <v>0</v>
      </c>
      <c r="AH56" s="1156">
        <f t="shared" si="4"/>
        <v>746.5</v>
      </c>
      <c r="AI56" s="1232"/>
      <c r="AL56" s="1159"/>
      <c r="AM56" s="982"/>
    </row>
    <row r="57" spans="1:39" s="744" customFormat="1" ht="17.25" customHeight="1" x14ac:dyDescent="0.4">
      <c r="A57" s="1125">
        <f t="shared" si="5"/>
        <v>50</v>
      </c>
      <c r="B57" s="1154" t="s">
        <v>238</v>
      </c>
      <c r="C57" s="697" t="s">
        <v>1921</v>
      </c>
      <c r="D57" s="1077" t="s">
        <v>964</v>
      </c>
      <c r="E57" s="966" t="s">
        <v>286</v>
      </c>
      <c r="F57" s="827"/>
      <c r="G57" s="825"/>
      <c r="H57" s="825"/>
      <c r="I57" s="822"/>
      <c r="J57" s="836"/>
      <c r="K57" s="821">
        <v>119</v>
      </c>
      <c r="L57" s="821"/>
      <c r="M57" s="830"/>
      <c r="N57" s="831"/>
      <c r="O57" s="821"/>
      <c r="P57" s="821"/>
      <c r="Q57" s="822"/>
      <c r="R57" s="836"/>
      <c r="S57" s="821"/>
      <c r="T57" s="821"/>
      <c r="U57" s="830"/>
      <c r="V57" s="831"/>
      <c r="W57" s="821"/>
      <c r="X57" s="821"/>
      <c r="Y57" s="830"/>
      <c r="Z57" s="831"/>
      <c r="AA57" s="821"/>
      <c r="AB57" s="821"/>
      <c r="AC57" s="822"/>
      <c r="AD57" s="856">
        <f t="shared" si="0"/>
        <v>0</v>
      </c>
      <c r="AE57" s="857">
        <f t="shared" si="1"/>
        <v>119</v>
      </c>
      <c r="AF57" s="857">
        <f t="shared" si="2"/>
        <v>0</v>
      </c>
      <c r="AG57" s="927">
        <f t="shared" si="3"/>
        <v>0</v>
      </c>
      <c r="AH57" s="1156">
        <f t="shared" si="4"/>
        <v>119</v>
      </c>
      <c r="AI57" s="1232"/>
      <c r="AL57" s="1159"/>
      <c r="AM57" s="982"/>
    </row>
    <row r="58" spans="1:39" s="744" customFormat="1" ht="17.25" customHeight="1" x14ac:dyDescent="0.4">
      <c r="A58" s="1125">
        <f t="shared" si="5"/>
        <v>51</v>
      </c>
      <c r="B58" s="1154" t="s">
        <v>1813</v>
      </c>
      <c r="C58" s="697" t="s">
        <v>1923</v>
      </c>
      <c r="D58" s="1077" t="s">
        <v>1924</v>
      </c>
      <c r="E58" s="966" t="s">
        <v>1422</v>
      </c>
      <c r="F58" s="827"/>
      <c r="G58" s="825"/>
      <c r="H58" s="825"/>
      <c r="I58" s="822"/>
      <c r="J58" s="836"/>
      <c r="K58" s="821">
        <v>180</v>
      </c>
      <c r="L58" s="821"/>
      <c r="M58" s="830"/>
      <c r="N58" s="831"/>
      <c r="O58" s="821">
        <v>264</v>
      </c>
      <c r="P58" s="821"/>
      <c r="Q58" s="822"/>
      <c r="R58" s="836"/>
      <c r="S58" s="821"/>
      <c r="T58" s="821"/>
      <c r="U58" s="830"/>
      <c r="V58" s="831"/>
      <c r="W58" s="821"/>
      <c r="X58" s="821"/>
      <c r="Y58" s="830"/>
      <c r="Z58" s="831"/>
      <c r="AA58" s="821"/>
      <c r="AB58" s="821"/>
      <c r="AC58" s="822"/>
      <c r="AD58" s="856">
        <f t="shared" si="0"/>
        <v>0</v>
      </c>
      <c r="AE58" s="857">
        <f t="shared" si="1"/>
        <v>444</v>
      </c>
      <c r="AF58" s="857">
        <f t="shared" si="2"/>
        <v>0</v>
      </c>
      <c r="AG58" s="927">
        <f t="shared" si="3"/>
        <v>0</v>
      </c>
      <c r="AH58" s="1156">
        <f t="shared" si="4"/>
        <v>444</v>
      </c>
      <c r="AI58" s="1232"/>
      <c r="AL58" s="1159"/>
      <c r="AM58" s="982"/>
    </row>
    <row r="59" spans="1:39" s="744" customFormat="1" ht="17.25" customHeight="1" x14ac:dyDescent="0.4">
      <c r="A59" s="1125">
        <f t="shared" si="5"/>
        <v>52</v>
      </c>
      <c r="B59" s="1154" t="s">
        <v>1881</v>
      </c>
      <c r="C59" s="697" t="s">
        <v>1882</v>
      </c>
      <c r="D59" s="1077" t="s">
        <v>1926</v>
      </c>
      <c r="E59" s="966" t="s">
        <v>1422</v>
      </c>
      <c r="F59" s="827"/>
      <c r="G59" s="825"/>
      <c r="H59" s="825"/>
      <c r="I59" s="822"/>
      <c r="J59" s="836"/>
      <c r="K59" s="821"/>
      <c r="L59" s="821"/>
      <c r="M59" s="830"/>
      <c r="N59" s="831">
        <v>110</v>
      </c>
      <c r="O59" s="821"/>
      <c r="P59" s="821"/>
      <c r="Q59" s="822"/>
      <c r="R59" s="836"/>
      <c r="S59" s="821"/>
      <c r="T59" s="821"/>
      <c r="U59" s="830"/>
      <c r="V59" s="831"/>
      <c r="W59" s="821"/>
      <c r="X59" s="821"/>
      <c r="Y59" s="830"/>
      <c r="Z59" s="831"/>
      <c r="AA59" s="821"/>
      <c r="AB59" s="821"/>
      <c r="AC59" s="822"/>
      <c r="AD59" s="856">
        <f t="shared" si="0"/>
        <v>110</v>
      </c>
      <c r="AE59" s="857">
        <f t="shared" si="1"/>
        <v>0</v>
      </c>
      <c r="AF59" s="857">
        <f t="shared" si="2"/>
        <v>0</v>
      </c>
      <c r="AG59" s="927">
        <f t="shared" si="3"/>
        <v>0</v>
      </c>
      <c r="AH59" s="1156">
        <f t="shared" si="4"/>
        <v>110</v>
      </c>
      <c r="AI59" s="1232"/>
      <c r="AL59" s="1159"/>
      <c r="AM59" s="982"/>
    </row>
    <row r="60" spans="1:39" s="744" customFormat="1" ht="17.25" customHeight="1" x14ac:dyDescent="0.4">
      <c r="A60" s="1125">
        <f t="shared" si="5"/>
        <v>53</v>
      </c>
      <c r="B60" s="1154" t="s">
        <v>1587</v>
      </c>
      <c r="C60" s="697" t="s">
        <v>1927</v>
      </c>
      <c r="D60" s="1077" t="s">
        <v>1725</v>
      </c>
      <c r="E60" s="966" t="s">
        <v>1422</v>
      </c>
      <c r="F60" s="827"/>
      <c r="G60" s="825"/>
      <c r="H60" s="825"/>
      <c r="I60" s="822"/>
      <c r="J60" s="836"/>
      <c r="K60" s="821"/>
      <c r="L60" s="821"/>
      <c r="M60" s="830"/>
      <c r="N60" s="831">
        <v>106.5</v>
      </c>
      <c r="O60" s="821"/>
      <c r="P60" s="821"/>
      <c r="Q60" s="822"/>
      <c r="R60" s="836"/>
      <c r="S60" s="821"/>
      <c r="T60" s="821"/>
      <c r="U60" s="830"/>
      <c r="V60" s="831"/>
      <c r="W60" s="821"/>
      <c r="X60" s="821"/>
      <c r="Y60" s="830"/>
      <c r="Z60" s="831"/>
      <c r="AA60" s="821"/>
      <c r="AB60" s="821"/>
      <c r="AC60" s="822"/>
      <c r="AD60" s="856">
        <f t="shared" si="0"/>
        <v>106.5</v>
      </c>
      <c r="AE60" s="857">
        <f t="shared" si="1"/>
        <v>0</v>
      </c>
      <c r="AF60" s="857">
        <f t="shared" si="2"/>
        <v>0</v>
      </c>
      <c r="AG60" s="927">
        <f t="shared" si="3"/>
        <v>0</v>
      </c>
      <c r="AH60" s="1156">
        <f t="shared" si="4"/>
        <v>106.5</v>
      </c>
      <c r="AI60" s="1232"/>
      <c r="AL60" s="1159"/>
      <c r="AM60" s="982"/>
    </row>
    <row r="61" spans="1:39" s="744" customFormat="1" ht="17.25" customHeight="1" x14ac:dyDescent="0.4">
      <c r="A61" s="1125">
        <f t="shared" si="5"/>
        <v>54</v>
      </c>
      <c r="B61" s="1154" t="s">
        <v>1928</v>
      </c>
      <c r="C61" s="697" t="s">
        <v>1929</v>
      </c>
      <c r="D61" s="1077" t="s">
        <v>1930</v>
      </c>
      <c r="E61" s="966" t="s">
        <v>1422</v>
      </c>
      <c r="F61" s="827"/>
      <c r="G61" s="825"/>
      <c r="H61" s="825"/>
      <c r="I61" s="822"/>
      <c r="J61" s="836"/>
      <c r="K61" s="821"/>
      <c r="L61" s="821"/>
      <c r="M61" s="830"/>
      <c r="N61" s="831">
        <v>162.5</v>
      </c>
      <c r="O61" s="821"/>
      <c r="P61" s="821"/>
      <c r="Q61" s="822"/>
      <c r="R61" s="836"/>
      <c r="S61" s="821"/>
      <c r="T61" s="821"/>
      <c r="U61" s="830"/>
      <c r="V61" s="831"/>
      <c r="W61" s="821"/>
      <c r="X61" s="821"/>
      <c r="Y61" s="830"/>
      <c r="Z61" s="831"/>
      <c r="AA61" s="821"/>
      <c r="AB61" s="821"/>
      <c r="AC61" s="822"/>
      <c r="AD61" s="856">
        <f t="shared" si="0"/>
        <v>162.5</v>
      </c>
      <c r="AE61" s="857">
        <f t="shared" si="1"/>
        <v>0</v>
      </c>
      <c r="AF61" s="857">
        <f t="shared" si="2"/>
        <v>0</v>
      </c>
      <c r="AG61" s="927">
        <f t="shared" si="3"/>
        <v>0</v>
      </c>
      <c r="AH61" s="1156">
        <f t="shared" si="4"/>
        <v>162.5</v>
      </c>
      <c r="AI61" s="1232"/>
      <c r="AL61" s="1159"/>
      <c r="AM61" s="982"/>
    </row>
    <row r="62" spans="1:39" s="744" customFormat="1" ht="17.25" customHeight="1" x14ac:dyDescent="0.4">
      <c r="A62" s="1125">
        <f t="shared" si="5"/>
        <v>55</v>
      </c>
      <c r="B62" s="1154" t="s">
        <v>1706</v>
      </c>
      <c r="C62" s="697" t="s">
        <v>1932</v>
      </c>
      <c r="D62" s="1077" t="s">
        <v>801</v>
      </c>
      <c r="E62" s="966" t="s">
        <v>286</v>
      </c>
      <c r="F62" s="827"/>
      <c r="G62" s="825"/>
      <c r="H62" s="825"/>
      <c r="I62" s="822"/>
      <c r="J62" s="836"/>
      <c r="K62" s="821"/>
      <c r="L62" s="821"/>
      <c r="M62" s="830"/>
      <c r="N62" s="831">
        <v>131.5</v>
      </c>
      <c r="O62" s="821"/>
      <c r="P62" s="821"/>
      <c r="Q62" s="822"/>
      <c r="R62" s="836"/>
      <c r="S62" s="821"/>
      <c r="T62" s="821"/>
      <c r="U62" s="830"/>
      <c r="V62" s="831"/>
      <c r="W62" s="821"/>
      <c r="X62" s="821"/>
      <c r="Y62" s="830"/>
      <c r="Z62" s="831"/>
      <c r="AA62" s="821"/>
      <c r="AB62" s="821"/>
      <c r="AC62" s="822"/>
      <c r="AD62" s="856">
        <f t="shared" si="0"/>
        <v>131.5</v>
      </c>
      <c r="AE62" s="857">
        <f t="shared" si="1"/>
        <v>0</v>
      </c>
      <c r="AF62" s="857">
        <f t="shared" si="2"/>
        <v>0</v>
      </c>
      <c r="AG62" s="927">
        <f t="shared" si="3"/>
        <v>0</v>
      </c>
      <c r="AH62" s="1156">
        <f t="shared" si="4"/>
        <v>131.5</v>
      </c>
      <c r="AI62" s="1232"/>
      <c r="AL62" s="1159"/>
      <c r="AM62" s="982"/>
    </row>
    <row r="63" spans="1:39" s="744" customFormat="1" ht="17.25" customHeight="1" x14ac:dyDescent="0.4">
      <c r="A63" s="1125">
        <f t="shared" si="5"/>
        <v>56</v>
      </c>
      <c r="B63" s="1154" t="s">
        <v>1703</v>
      </c>
      <c r="C63" s="697" t="s">
        <v>1704</v>
      </c>
      <c r="D63" s="1077" t="s">
        <v>1933</v>
      </c>
      <c r="E63" s="966" t="s">
        <v>286</v>
      </c>
      <c r="F63" s="827"/>
      <c r="G63" s="825"/>
      <c r="H63" s="825"/>
      <c r="I63" s="822"/>
      <c r="J63" s="836"/>
      <c r="K63" s="821"/>
      <c r="L63" s="821"/>
      <c r="M63" s="830"/>
      <c r="N63" s="831">
        <v>117.5</v>
      </c>
      <c r="O63" s="821"/>
      <c r="P63" s="821"/>
      <c r="Q63" s="822"/>
      <c r="R63" s="836"/>
      <c r="S63" s="821"/>
      <c r="T63" s="821"/>
      <c r="U63" s="830"/>
      <c r="V63" s="831"/>
      <c r="W63" s="821"/>
      <c r="X63" s="821"/>
      <c r="Y63" s="830"/>
      <c r="Z63" s="831"/>
      <c r="AA63" s="821"/>
      <c r="AB63" s="821"/>
      <c r="AC63" s="822"/>
      <c r="AD63" s="856">
        <f t="shared" si="0"/>
        <v>117.5</v>
      </c>
      <c r="AE63" s="857">
        <f t="shared" si="1"/>
        <v>0</v>
      </c>
      <c r="AF63" s="857">
        <f t="shared" si="2"/>
        <v>0</v>
      </c>
      <c r="AG63" s="927">
        <f t="shared" si="3"/>
        <v>0</v>
      </c>
      <c r="AH63" s="1156">
        <f t="shared" si="4"/>
        <v>117.5</v>
      </c>
      <c r="AI63" s="1232"/>
      <c r="AL63" s="1159"/>
      <c r="AM63" s="982"/>
    </row>
    <row r="64" spans="1:39" s="744" customFormat="1" ht="17.25" customHeight="1" x14ac:dyDescent="0.25">
      <c r="A64" s="1125">
        <f t="shared" si="5"/>
        <v>57</v>
      </c>
      <c r="B64" s="1154" t="s">
        <v>1934</v>
      </c>
      <c r="C64" s="697" t="s">
        <v>1935</v>
      </c>
      <c r="D64" s="1077" t="s">
        <v>175</v>
      </c>
      <c r="E64" s="968" t="s">
        <v>286</v>
      </c>
      <c r="F64" s="852"/>
      <c r="G64" s="853"/>
      <c r="H64" s="853"/>
      <c r="I64" s="873"/>
      <c r="J64" s="874"/>
      <c r="K64" s="853"/>
      <c r="L64" s="853"/>
      <c r="M64" s="851"/>
      <c r="N64" s="852">
        <v>145.5</v>
      </c>
      <c r="O64" s="853"/>
      <c r="P64" s="853"/>
      <c r="Q64" s="873"/>
      <c r="R64" s="874"/>
      <c r="S64" s="853"/>
      <c r="T64" s="853"/>
      <c r="U64" s="873"/>
      <c r="V64" s="874"/>
      <c r="W64" s="853"/>
      <c r="X64" s="853"/>
      <c r="Y64" s="851"/>
      <c r="Z64" s="852"/>
      <c r="AA64" s="853"/>
      <c r="AB64" s="853"/>
      <c r="AC64" s="873"/>
      <c r="AD64" s="856">
        <f t="shared" si="0"/>
        <v>145.5</v>
      </c>
      <c r="AE64" s="857">
        <f t="shared" si="1"/>
        <v>0</v>
      </c>
      <c r="AF64" s="857">
        <f t="shared" si="2"/>
        <v>0</v>
      </c>
      <c r="AG64" s="927">
        <f t="shared" si="3"/>
        <v>0</v>
      </c>
      <c r="AH64" s="1156">
        <f t="shared" si="4"/>
        <v>145.5</v>
      </c>
      <c r="AI64" s="823"/>
      <c r="AL64" s="1158"/>
      <c r="AM64" s="859"/>
    </row>
    <row r="65" spans="1:38" s="744" customFormat="1" ht="17.25" customHeight="1" thickBot="1" x14ac:dyDescent="0.3">
      <c r="A65" s="1125">
        <f t="shared" si="5"/>
        <v>58</v>
      </c>
      <c r="B65" s="1154" t="s">
        <v>1706</v>
      </c>
      <c r="C65" s="697" t="s">
        <v>1707</v>
      </c>
      <c r="D65" s="1077" t="s">
        <v>801</v>
      </c>
      <c r="E65" s="966" t="s">
        <v>286</v>
      </c>
      <c r="F65" s="827"/>
      <c r="G65" s="825"/>
      <c r="H65" s="825"/>
      <c r="I65" s="822"/>
      <c r="J65" s="836"/>
      <c r="K65" s="821"/>
      <c r="L65" s="821"/>
      <c r="M65" s="826"/>
      <c r="N65" s="827"/>
      <c r="O65" s="825">
        <v>195</v>
      </c>
      <c r="P65" s="825"/>
      <c r="Q65" s="822"/>
      <c r="R65" s="836"/>
      <c r="S65" s="821"/>
      <c r="T65" s="821"/>
      <c r="U65" s="830"/>
      <c r="V65" s="827"/>
      <c r="W65" s="825"/>
      <c r="X65" s="825"/>
      <c r="Y65" s="822"/>
      <c r="Z65" s="831"/>
      <c r="AA65" s="821"/>
      <c r="AB65" s="821"/>
      <c r="AC65" s="822"/>
      <c r="AD65" s="856">
        <f t="shared" si="0"/>
        <v>0</v>
      </c>
      <c r="AE65" s="857">
        <f t="shared" si="1"/>
        <v>195</v>
      </c>
      <c r="AF65" s="857">
        <f t="shared" si="2"/>
        <v>0</v>
      </c>
      <c r="AG65" s="927">
        <f t="shared" si="3"/>
        <v>0</v>
      </c>
      <c r="AH65" s="1156">
        <f t="shared" si="4"/>
        <v>195</v>
      </c>
      <c r="AI65" s="1139"/>
      <c r="AL65" s="971"/>
    </row>
    <row r="66" spans="1:38" s="744" customFormat="1" ht="17.25" customHeight="1" x14ac:dyDescent="0.25">
      <c r="A66" s="1125">
        <f t="shared" si="5"/>
        <v>59</v>
      </c>
      <c r="B66" s="1154" t="s">
        <v>1938</v>
      </c>
      <c r="C66" s="697" t="s">
        <v>796</v>
      </c>
      <c r="D66" s="1077" t="s">
        <v>1206</v>
      </c>
      <c r="E66" s="966" t="s">
        <v>1422</v>
      </c>
      <c r="F66" s="827"/>
      <c r="G66" s="825"/>
      <c r="H66" s="825"/>
      <c r="I66" s="822"/>
      <c r="J66" s="836"/>
      <c r="K66" s="821"/>
      <c r="L66" s="821"/>
      <c r="M66" s="826"/>
      <c r="N66" s="827"/>
      <c r="O66" s="825"/>
      <c r="P66" s="825"/>
      <c r="Q66" s="822"/>
      <c r="R66" s="836">
        <v>147.5</v>
      </c>
      <c r="S66" s="821"/>
      <c r="T66" s="821"/>
      <c r="U66" s="830"/>
      <c r="V66" s="827"/>
      <c r="W66" s="825"/>
      <c r="X66" s="825"/>
      <c r="Y66" s="822"/>
      <c r="Z66" s="831"/>
      <c r="AA66" s="821"/>
      <c r="AB66" s="821"/>
      <c r="AC66" s="822"/>
      <c r="AD66" s="856">
        <f t="shared" si="0"/>
        <v>147.5</v>
      </c>
      <c r="AE66" s="857">
        <f t="shared" si="1"/>
        <v>0</v>
      </c>
      <c r="AF66" s="857">
        <f t="shared" si="2"/>
        <v>0</v>
      </c>
      <c r="AG66" s="927">
        <f t="shared" si="3"/>
        <v>0</v>
      </c>
      <c r="AH66" s="1156">
        <f t="shared" si="4"/>
        <v>147.5</v>
      </c>
      <c r="AI66" s="1233"/>
      <c r="AL66" s="971"/>
    </row>
    <row r="67" spans="1:38" s="744" customFormat="1" ht="17.25" customHeight="1" x14ac:dyDescent="0.25">
      <c r="A67" s="1125">
        <f t="shared" si="5"/>
        <v>60</v>
      </c>
      <c r="B67" s="1154" t="s">
        <v>1691</v>
      </c>
      <c r="C67" s="697" t="s">
        <v>1839</v>
      </c>
      <c r="D67" s="1077" t="s">
        <v>1440</v>
      </c>
      <c r="E67" s="966" t="s">
        <v>1529</v>
      </c>
      <c r="F67" s="827"/>
      <c r="G67" s="825"/>
      <c r="H67" s="825"/>
      <c r="I67" s="822"/>
      <c r="J67" s="836"/>
      <c r="K67" s="821"/>
      <c r="L67" s="821"/>
      <c r="M67" s="826"/>
      <c r="N67" s="827"/>
      <c r="O67" s="825"/>
      <c r="P67" s="825"/>
      <c r="Q67" s="822"/>
      <c r="R67" s="836"/>
      <c r="S67" s="821">
        <v>242.5</v>
      </c>
      <c r="T67" s="821"/>
      <c r="U67" s="830"/>
      <c r="V67" s="827"/>
      <c r="W67" s="825"/>
      <c r="X67" s="825"/>
      <c r="Y67" s="822"/>
      <c r="Z67" s="831"/>
      <c r="AA67" s="821"/>
      <c r="AB67" s="821"/>
      <c r="AC67" s="822"/>
      <c r="AD67" s="856">
        <f t="shared" si="0"/>
        <v>0</v>
      </c>
      <c r="AE67" s="857">
        <f t="shared" si="1"/>
        <v>242.5</v>
      </c>
      <c r="AF67" s="857">
        <f t="shared" si="2"/>
        <v>0</v>
      </c>
      <c r="AG67" s="927">
        <f t="shared" si="3"/>
        <v>0</v>
      </c>
      <c r="AH67" s="1156">
        <f t="shared" si="4"/>
        <v>242.5</v>
      </c>
      <c r="AI67" s="1233"/>
      <c r="AL67" s="971"/>
    </row>
    <row r="68" spans="1:38" s="744" customFormat="1" ht="17.25" customHeight="1" x14ac:dyDescent="0.25">
      <c r="A68" s="1125">
        <f t="shared" si="5"/>
        <v>61</v>
      </c>
      <c r="B68" s="1154" t="s">
        <v>1939</v>
      </c>
      <c r="C68" s="697" t="s">
        <v>1940</v>
      </c>
      <c r="D68" s="1077" t="s">
        <v>44</v>
      </c>
      <c r="E68" s="966" t="s">
        <v>590</v>
      </c>
      <c r="F68" s="827"/>
      <c r="G68" s="825"/>
      <c r="H68" s="825"/>
      <c r="I68" s="822"/>
      <c r="J68" s="836"/>
      <c r="K68" s="821"/>
      <c r="L68" s="821"/>
      <c r="M68" s="826"/>
      <c r="N68" s="827"/>
      <c r="O68" s="825"/>
      <c r="P68" s="825"/>
      <c r="Q68" s="822"/>
      <c r="R68" s="836"/>
      <c r="S68" s="821">
        <v>237</v>
      </c>
      <c r="T68" s="821"/>
      <c r="U68" s="830"/>
      <c r="V68" s="827"/>
      <c r="W68" s="825"/>
      <c r="X68" s="825"/>
      <c r="Y68" s="822"/>
      <c r="Z68" s="831"/>
      <c r="AA68" s="821"/>
      <c r="AB68" s="821"/>
      <c r="AC68" s="822"/>
      <c r="AD68" s="856">
        <f t="shared" si="0"/>
        <v>0</v>
      </c>
      <c r="AE68" s="857">
        <f t="shared" si="1"/>
        <v>237</v>
      </c>
      <c r="AF68" s="857">
        <f t="shared" si="2"/>
        <v>0</v>
      </c>
      <c r="AG68" s="927">
        <f t="shared" si="3"/>
        <v>0</v>
      </c>
      <c r="AH68" s="1156">
        <f t="shared" si="4"/>
        <v>237</v>
      </c>
      <c r="AI68" s="1233"/>
      <c r="AL68" s="971"/>
    </row>
    <row r="69" spans="1:38" s="744" customFormat="1" ht="17.25" customHeight="1" x14ac:dyDescent="0.25">
      <c r="A69" s="1125">
        <f t="shared" si="5"/>
        <v>62</v>
      </c>
      <c r="B69" s="1154" t="s">
        <v>1941</v>
      </c>
      <c r="C69" s="697" t="s">
        <v>1942</v>
      </c>
      <c r="D69" s="1077" t="s">
        <v>1943</v>
      </c>
      <c r="E69" s="966" t="s">
        <v>1529</v>
      </c>
      <c r="F69" s="827"/>
      <c r="G69" s="825"/>
      <c r="H69" s="825"/>
      <c r="I69" s="822"/>
      <c r="J69" s="836"/>
      <c r="K69" s="821"/>
      <c r="L69" s="821"/>
      <c r="M69" s="826"/>
      <c r="N69" s="827"/>
      <c r="O69" s="825"/>
      <c r="P69" s="825"/>
      <c r="Q69" s="822"/>
      <c r="R69" s="836"/>
      <c r="S69" s="821">
        <v>114.75</v>
      </c>
      <c r="T69" s="821"/>
      <c r="U69" s="830"/>
      <c r="V69" s="827"/>
      <c r="W69" s="825"/>
      <c r="X69" s="825"/>
      <c r="Y69" s="822"/>
      <c r="Z69" s="831"/>
      <c r="AA69" s="821"/>
      <c r="AB69" s="821"/>
      <c r="AC69" s="822"/>
      <c r="AD69" s="856">
        <f t="shared" si="0"/>
        <v>0</v>
      </c>
      <c r="AE69" s="857">
        <f t="shared" si="1"/>
        <v>114.75</v>
      </c>
      <c r="AF69" s="857">
        <f t="shared" si="2"/>
        <v>0</v>
      </c>
      <c r="AG69" s="927">
        <f t="shared" si="3"/>
        <v>0</v>
      </c>
      <c r="AH69" s="1156">
        <f t="shared" si="4"/>
        <v>114.75</v>
      </c>
      <c r="AI69" s="1233"/>
      <c r="AL69" s="971"/>
    </row>
    <row r="70" spans="1:38" s="744" customFormat="1" ht="17.25" customHeight="1" x14ac:dyDescent="0.25">
      <c r="A70" s="1125">
        <f t="shared" si="5"/>
        <v>63</v>
      </c>
      <c r="B70" s="1154" t="s">
        <v>1944</v>
      </c>
      <c r="C70" s="697" t="s">
        <v>1945</v>
      </c>
      <c r="D70" s="1077" t="s">
        <v>296</v>
      </c>
      <c r="E70" s="966" t="s">
        <v>1422</v>
      </c>
      <c r="F70" s="827"/>
      <c r="G70" s="825"/>
      <c r="H70" s="825"/>
      <c r="I70" s="822"/>
      <c r="J70" s="836"/>
      <c r="K70" s="821"/>
      <c r="L70" s="821"/>
      <c r="M70" s="826"/>
      <c r="N70" s="827"/>
      <c r="O70" s="825"/>
      <c r="P70" s="825"/>
      <c r="Q70" s="822"/>
      <c r="R70" s="836"/>
      <c r="S70" s="821">
        <v>175</v>
      </c>
      <c r="T70" s="821"/>
      <c r="U70" s="830"/>
      <c r="V70" s="827"/>
      <c r="W70" s="825"/>
      <c r="X70" s="825"/>
      <c r="Y70" s="822"/>
      <c r="Z70" s="831"/>
      <c r="AA70" s="821"/>
      <c r="AB70" s="821"/>
      <c r="AC70" s="822"/>
      <c r="AD70" s="856">
        <f t="shared" si="0"/>
        <v>0</v>
      </c>
      <c r="AE70" s="857">
        <f t="shared" si="1"/>
        <v>175</v>
      </c>
      <c r="AF70" s="857">
        <f t="shared" si="2"/>
        <v>0</v>
      </c>
      <c r="AG70" s="927">
        <f t="shared" si="3"/>
        <v>0</v>
      </c>
      <c r="AH70" s="1156">
        <f t="shared" si="4"/>
        <v>175</v>
      </c>
      <c r="AI70" s="1233"/>
      <c r="AL70" s="971"/>
    </row>
    <row r="71" spans="1:38" s="744" customFormat="1" ht="17.25" customHeight="1" x14ac:dyDescent="0.25">
      <c r="A71" s="1125">
        <f t="shared" si="5"/>
        <v>64</v>
      </c>
      <c r="B71" s="1154" t="s">
        <v>1946</v>
      </c>
      <c r="C71" s="697" t="s">
        <v>1947</v>
      </c>
      <c r="D71" s="1077" t="s">
        <v>1948</v>
      </c>
      <c r="E71" s="966" t="s">
        <v>1422</v>
      </c>
      <c r="F71" s="827"/>
      <c r="G71" s="825"/>
      <c r="H71" s="825"/>
      <c r="I71" s="822"/>
      <c r="J71" s="836"/>
      <c r="K71" s="821"/>
      <c r="L71" s="821"/>
      <c r="M71" s="826"/>
      <c r="N71" s="827"/>
      <c r="O71" s="825"/>
      <c r="P71" s="825"/>
      <c r="Q71" s="822"/>
      <c r="R71" s="836"/>
      <c r="S71" s="821">
        <v>221</v>
      </c>
      <c r="T71" s="821"/>
      <c r="U71" s="830"/>
      <c r="V71" s="827"/>
      <c r="W71" s="825"/>
      <c r="X71" s="825"/>
      <c r="Y71" s="822"/>
      <c r="Z71" s="831"/>
      <c r="AA71" s="821"/>
      <c r="AB71" s="821"/>
      <c r="AC71" s="822"/>
      <c r="AD71" s="856">
        <f t="shared" si="0"/>
        <v>0</v>
      </c>
      <c r="AE71" s="857">
        <f t="shared" si="1"/>
        <v>221</v>
      </c>
      <c r="AF71" s="857">
        <f t="shared" si="2"/>
        <v>0</v>
      </c>
      <c r="AG71" s="927">
        <f t="shared" si="3"/>
        <v>0</v>
      </c>
      <c r="AH71" s="1156">
        <f t="shared" si="4"/>
        <v>221</v>
      </c>
      <c r="AI71" s="1233"/>
      <c r="AL71" s="971"/>
    </row>
    <row r="72" spans="1:38" s="744" customFormat="1" ht="17.25" customHeight="1" x14ac:dyDescent="0.25">
      <c r="A72" s="1125">
        <f t="shared" si="5"/>
        <v>65</v>
      </c>
      <c r="B72" s="1154" t="s">
        <v>1949</v>
      </c>
      <c r="C72" s="697" t="s">
        <v>1950</v>
      </c>
      <c r="D72" s="1077" t="s">
        <v>1951</v>
      </c>
      <c r="E72" s="966" t="s">
        <v>1422</v>
      </c>
      <c r="F72" s="827"/>
      <c r="G72" s="825"/>
      <c r="H72" s="825"/>
      <c r="I72" s="822"/>
      <c r="J72" s="836"/>
      <c r="K72" s="821"/>
      <c r="L72" s="821"/>
      <c r="M72" s="826"/>
      <c r="N72" s="827"/>
      <c r="O72" s="825"/>
      <c r="P72" s="825"/>
      <c r="Q72" s="822"/>
      <c r="R72" s="836"/>
      <c r="S72" s="821">
        <v>159</v>
      </c>
      <c r="T72" s="821"/>
      <c r="U72" s="830"/>
      <c r="V72" s="827"/>
      <c r="W72" s="825"/>
      <c r="X72" s="825"/>
      <c r="Y72" s="822"/>
      <c r="Z72" s="831"/>
      <c r="AA72" s="821">
        <v>98</v>
      </c>
      <c r="AB72" s="821"/>
      <c r="AC72" s="822"/>
      <c r="AD72" s="856">
        <f t="shared" si="0"/>
        <v>0</v>
      </c>
      <c r="AE72" s="857">
        <f t="shared" si="1"/>
        <v>257</v>
      </c>
      <c r="AF72" s="857">
        <f t="shared" si="2"/>
        <v>0</v>
      </c>
      <c r="AG72" s="927">
        <f t="shared" si="3"/>
        <v>0</v>
      </c>
      <c r="AH72" s="1156">
        <f t="shared" si="4"/>
        <v>257</v>
      </c>
      <c r="AI72" s="1233"/>
      <c r="AL72" s="971"/>
    </row>
    <row r="73" spans="1:38" s="744" customFormat="1" ht="17.25" customHeight="1" x14ac:dyDescent="0.25">
      <c r="A73" s="1125">
        <f t="shared" si="5"/>
        <v>66</v>
      </c>
      <c r="B73" s="1154" t="s">
        <v>1864</v>
      </c>
      <c r="C73" s="697" t="s">
        <v>1952</v>
      </c>
      <c r="D73" s="1077" t="s">
        <v>296</v>
      </c>
      <c r="E73" s="966" t="s">
        <v>286</v>
      </c>
      <c r="F73" s="827"/>
      <c r="G73" s="825"/>
      <c r="H73" s="825"/>
      <c r="I73" s="822"/>
      <c r="J73" s="836"/>
      <c r="K73" s="821"/>
      <c r="L73" s="821"/>
      <c r="M73" s="826"/>
      <c r="N73" s="827"/>
      <c r="O73" s="825"/>
      <c r="P73" s="825"/>
      <c r="Q73" s="822"/>
      <c r="R73" s="836"/>
      <c r="S73" s="821">
        <v>218.5</v>
      </c>
      <c r="T73" s="821"/>
      <c r="U73" s="830"/>
      <c r="V73" s="827"/>
      <c r="W73" s="825">
        <v>223</v>
      </c>
      <c r="X73" s="825"/>
      <c r="Y73" s="822"/>
      <c r="Z73" s="831"/>
      <c r="AA73" s="821"/>
      <c r="AB73" s="821"/>
      <c r="AC73" s="822"/>
      <c r="AD73" s="856">
        <f t="shared" ref="AD73:AD114" si="7">F73+J73+N73+R73+V73+Z73</f>
        <v>0</v>
      </c>
      <c r="AE73" s="857">
        <f t="shared" ref="AE73:AE114" si="8">G73+K73+O73+S73+W73+AA73</f>
        <v>441.5</v>
      </c>
      <c r="AF73" s="857">
        <f t="shared" ref="AF73:AF114" si="9">H73+L73+P73+T73+X73+AB73</f>
        <v>0</v>
      </c>
      <c r="AG73" s="927">
        <f t="shared" ref="AG73:AG114" si="10">I73+M73+Q73+U73+Y73+AC73</f>
        <v>0</v>
      </c>
      <c r="AH73" s="1156">
        <f t="shared" ref="AH73:AH114" si="11">SUM(AD73:AG73)</f>
        <v>441.5</v>
      </c>
      <c r="AI73" s="1233"/>
      <c r="AL73" s="971"/>
    </row>
    <row r="74" spans="1:38" s="744" customFormat="1" ht="17.25" customHeight="1" x14ac:dyDescent="0.25">
      <c r="A74" s="1125">
        <f t="shared" ref="A74:A114" si="12">A73+1</f>
        <v>67</v>
      </c>
      <c r="B74" s="1154" t="s">
        <v>1848</v>
      </c>
      <c r="C74" s="697" t="s">
        <v>1953</v>
      </c>
      <c r="D74" s="1077" t="s">
        <v>1206</v>
      </c>
      <c r="E74" s="966" t="s">
        <v>1422</v>
      </c>
      <c r="F74" s="827"/>
      <c r="G74" s="825"/>
      <c r="H74" s="825"/>
      <c r="I74" s="822"/>
      <c r="J74" s="836"/>
      <c r="K74" s="821"/>
      <c r="L74" s="821"/>
      <c r="M74" s="826"/>
      <c r="N74" s="827"/>
      <c r="O74" s="825"/>
      <c r="P74" s="825"/>
      <c r="Q74" s="822"/>
      <c r="R74" s="836"/>
      <c r="S74" s="821">
        <v>254.5</v>
      </c>
      <c r="T74" s="821"/>
      <c r="U74" s="830"/>
      <c r="V74" s="827"/>
      <c r="W74" s="825"/>
      <c r="X74" s="825"/>
      <c r="Y74" s="822"/>
      <c r="Z74" s="831"/>
      <c r="AA74" s="821"/>
      <c r="AB74" s="821"/>
      <c r="AC74" s="822"/>
      <c r="AD74" s="856">
        <f t="shared" si="7"/>
        <v>0</v>
      </c>
      <c r="AE74" s="857">
        <f t="shared" si="8"/>
        <v>254.5</v>
      </c>
      <c r="AF74" s="857">
        <f t="shared" si="9"/>
        <v>0</v>
      </c>
      <c r="AG74" s="927">
        <f t="shared" si="10"/>
        <v>0</v>
      </c>
      <c r="AH74" s="1156">
        <f t="shared" si="11"/>
        <v>254.5</v>
      </c>
      <c r="AI74" s="1233"/>
      <c r="AL74" s="971"/>
    </row>
    <row r="75" spans="1:38" s="744" customFormat="1" ht="17.25" customHeight="1" x14ac:dyDescent="0.25">
      <c r="A75" s="1125">
        <f t="shared" si="12"/>
        <v>68</v>
      </c>
      <c r="B75" s="1154" t="s">
        <v>1465</v>
      </c>
      <c r="C75" s="697" t="s">
        <v>1954</v>
      </c>
      <c r="D75" s="1077" t="s">
        <v>1955</v>
      </c>
      <c r="E75" s="966" t="s">
        <v>286</v>
      </c>
      <c r="F75" s="827"/>
      <c r="G75" s="825"/>
      <c r="H75" s="825"/>
      <c r="I75" s="822"/>
      <c r="J75" s="836"/>
      <c r="K75" s="821"/>
      <c r="L75" s="821"/>
      <c r="M75" s="826"/>
      <c r="N75" s="827"/>
      <c r="O75" s="825"/>
      <c r="P75" s="825"/>
      <c r="Q75" s="822"/>
      <c r="R75" s="836"/>
      <c r="S75" s="821">
        <v>207.5</v>
      </c>
      <c r="T75" s="821"/>
      <c r="U75" s="830"/>
      <c r="V75" s="827"/>
      <c r="W75" s="825"/>
      <c r="X75" s="825"/>
      <c r="Y75" s="822"/>
      <c r="Z75" s="831"/>
      <c r="AA75" s="821"/>
      <c r="AB75" s="821"/>
      <c r="AC75" s="822"/>
      <c r="AD75" s="856">
        <f t="shared" si="7"/>
        <v>0</v>
      </c>
      <c r="AE75" s="857">
        <f t="shared" si="8"/>
        <v>207.5</v>
      </c>
      <c r="AF75" s="857">
        <f t="shared" si="9"/>
        <v>0</v>
      </c>
      <c r="AG75" s="927">
        <f t="shared" si="10"/>
        <v>0</v>
      </c>
      <c r="AH75" s="1156">
        <f t="shared" si="11"/>
        <v>207.5</v>
      </c>
      <c r="AI75" s="1233"/>
      <c r="AL75" s="971"/>
    </row>
    <row r="76" spans="1:38" s="744" customFormat="1" ht="17.25" customHeight="1" x14ac:dyDescent="0.25">
      <c r="A76" s="1125">
        <f t="shared" si="12"/>
        <v>69</v>
      </c>
      <c r="B76" s="1154" t="s">
        <v>1956</v>
      </c>
      <c r="C76" s="697" t="s">
        <v>1957</v>
      </c>
      <c r="D76" s="1077" t="s">
        <v>1206</v>
      </c>
      <c r="E76" s="966" t="s">
        <v>286</v>
      </c>
      <c r="F76" s="827"/>
      <c r="G76" s="825"/>
      <c r="H76" s="825"/>
      <c r="I76" s="822"/>
      <c r="J76" s="836"/>
      <c r="K76" s="821"/>
      <c r="L76" s="821"/>
      <c r="M76" s="826"/>
      <c r="N76" s="827"/>
      <c r="O76" s="825"/>
      <c r="P76" s="825"/>
      <c r="Q76" s="822"/>
      <c r="R76" s="836"/>
      <c r="S76" s="821">
        <v>128</v>
      </c>
      <c r="T76" s="821"/>
      <c r="U76" s="830"/>
      <c r="V76" s="827"/>
      <c r="W76" s="825"/>
      <c r="X76" s="825"/>
      <c r="Y76" s="822"/>
      <c r="Z76" s="831"/>
      <c r="AA76" s="821"/>
      <c r="AB76" s="821"/>
      <c r="AC76" s="822"/>
      <c r="AD76" s="856">
        <f t="shared" si="7"/>
        <v>0</v>
      </c>
      <c r="AE76" s="857">
        <f t="shared" si="8"/>
        <v>128</v>
      </c>
      <c r="AF76" s="857">
        <f t="shared" si="9"/>
        <v>0</v>
      </c>
      <c r="AG76" s="927">
        <f t="shared" si="10"/>
        <v>0</v>
      </c>
      <c r="AH76" s="1156">
        <f t="shared" si="11"/>
        <v>128</v>
      </c>
      <c r="AI76" s="1233"/>
      <c r="AL76" s="971"/>
    </row>
    <row r="77" spans="1:38" s="744" customFormat="1" ht="17.25" customHeight="1" x14ac:dyDescent="0.25">
      <c r="A77" s="1125">
        <f t="shared" si="12"/>
        <v>70</v>
      </c>
      <c r="B77" s="1154" t="s">
        <v>1958</v>
      </c>
      <c r="C77" s="697" t="s">
        <v>1959</v>
      </c>
      <c r="D77" s="1077" t="s">
        <v>1960</v>
      </c>
      <c r="E77" s="966" t="s">
        <v>1422</v>
      </c>
      <c r="F77" s="827"/>
      <c r="G77" s="825"/>
      <c r="H77" s="825"/>
      <c r="I77" s="822"/>
      <c r="J77" s="836"/>
      <c r="K77" s="821"/>
      <c r="L77" s="821"/>
      <c r="M77" s="826"/>
      <c r="N77" s="827"/>
      <c r="O77" s="825"/>
      <c r="P77" s="825"/>
      <c r="Q77" s="822"/>
      <c r="R77" s="836"/>
      <c r="S77" s="821">
        <v>159.25</v>
      </c>
      <c r="T77" s="821"/>
      <c r="U77" s="830"/>
      <c r="V77" s="827"/>
      <c r="W77" s="825"/>
      <c r="X77" s="825"/>
      <c r="Y77" s="822"/>
      <c r="Z77" s="831"/>
      <c r="AA77" s="821"/>
      <c r="AB77" s="821"/>
      <c r="AC77" s="822"/>
      <c r="AD77" s="856">
        <f t="shared" si="7"/>
        <v>0</v>
      </c>
      <c r="AE77" s="857">
        <f t="shared" si="8"/>
        <v>159.25</v>
      </c>
      <c r="AF77" s="857">
        <f t="shared" si="9"/>
        <v>0</v>
      </c>
      <c r="AG77" s="927">
        <f t="shared" si="10"/>
        <v>0</v>
      </c>
      <c r="AH77" s="1156">
        <f t="shared" si="11"/>
        <v>159.25</v>
      </c>
      <c r="AI77" s="1233"/>
      <c r="AL77" s="971"/>
    </row>
    <row r="78" spans="1:38" s="744" customFormat="1" ht="17.25" customHeight="1" x14ac:dyDescent="0.25">
      <c r="A78" s="1125">
        <f t="shared" si="12"/>
        <v>71</v>
      </c>
      <c r="B78" s="1154" t="s">
        <v>1961</v>
      </c>
      <c r="C78" s="697" t="s">
        <v>1962</v>
      </c>
      <c r="D78" s="1077" t="s">
        <v>1963</v>
      </c>
      <c r="E78" s="966" t="s">
        <v>286</v>
      </c>
      <c r="F78" s="827"/>
      <c r="G78" s="825"/>
      <c r="H78" s="825"/>
      <c r="I78" s="822"/>
      <c r="J78" s="836"/>
      <c r="K78" s="821"/>
      <c r="L78" s="821"/>
      <c r="M78" s="826"/>
      <c r="N78" s="827"/>
      <c r="O78" s="825"/>
      <c r="P78" s="825"/>
      <c r="Q78" s="822"/>
      <c r="R78" s="836"/>
      <c r="S78" s="821"/>
      <c r="T78" s="821">
        <v>137</v>
      </c>
      <c r="U78" s="830"/>
      <c r="V78" s="827"/>
      <c r="W78" s="825"/>
      <c r="X78" s="825"/>
      <c r="Y78" s="822"/>
      <c r="Z78" s="831"/>
      <c r="AA78" s="821"/>
      <c r="AB78" s="821"/>
      <c r="AC78" s="822"/>
      <c r="AD78" s="856">
        <f t="shared" si="7"/>
        <v>0</v>
      </c>
      <c r="AE78" s="857">
        <f t="shared" si="8"/>
        <v>0</v>
      </c>
      <c r="AF78" s="857">
        <f t="shared" si="9"/>
        <v>137</v>
      </c>
      <c r="AG78" s="927">
        <f t="shared" si="10"/>
        <v>0</v>
      </c>
      <c r="AH78" s="1156">
        <f t="shared" si="11"/>
        <v>137</v>
      </c>
      <c r="AI78" s="1233"/>
      <c r="AL78" s="971"/>
    </row>
    <row r="79" spans="1:38" s="744" customFormat="1" ht="17.25" customHeight="1" x14ac:dyDescent="0.25">
      <c r="A79" s="1125">
        <f t="shared" si="12"/>
        <v>72</v>
      </c>
      <c r="B79" s="1154" t="s">
        <v>1761</v>
      </c>
      <c r="C79" s="697" t="s">
        <v>1762</v>
      </c>
      <c r="D79" s="1077" t="s">
        <v>26</v>
      </c>
      <c r="E79" s="1237" t="s">
        <v>281</v>
      </c>
      <c r="F79" s="827"/>
      <c r="G79" s="825"/>
      <c r="H79" s="825"/>
      <c r="I79" s="822"/>
      <c r="J79" s="836"/>
      <c r="K79" s="821"/>
      <c r="L79" s="821"/>
      <c r="M79" s="826"/>
      <c r="N79" s="827"/>
      <c r="O79" s="825"/>
      <c r="P79" s="825"/>
      <c r="Q79" s="822"/>
      <c r="R79" s="836"/>
      <c r="S79" s="821"/>
      <c r="T79" s="821">
        <v>265</v>
      </c>
      <c r="U79" s="830"/>
      <c r="V79" s="827"/>
      <c r="W79" s="825"/>
      <c r="X79" s="825"/>
      <c r="Y79" s="822"/>
      <c r="Z79" s="831"/>
      <c r="AA79" s="821"/>
      <c r="AB79" s="821"/>
      <c r="AC79" s="822"/>
      <c r="AD79" s="856">
        <f t="shared" si="7"/>
        <v>0</v>
      </c>
      <c r="AE79" s="857">
        <f t="shared" si="8"/>
        <v>0</v>
      </c>
      <c r="AF79" s="857">
        <f t="shared" si="9"/>
        <v>265</v>
      </c>
      <c r="AG79" s="927">
        <f t="shared" si="10"/>
        <v>0</v>
      </c>
      <c r="AH79" s="1156">
        <f t="shared" si="11"/>
        <v>265</v>
      </c>
      <c r="AI79" s="1233"/>
      <c r="AL79" s="971"/>
    </row>
    <row r="80" spans="1:38" s="744" customFormat="1" ht="17.25" customHeight="1" x14ac:dyDescent="0.25">
      <c r="A80" s="1125">
        <f t="shared" si="12"/>
        <v>73</v>
      </c>
      <c r="B80" s="1154" t="s">
        <v>1631</v>
      </c>
      <c r="C80" s="697" t="s">
        <v>1632</v>
      </c>
      <c r="D80" s="1077" t="s">
        <v>1633</v>
      </c>
      <c r="E80" s="1237" t="s">
        <v>286</v>
      </c>
      <c r="F80" s="827"/>
      <c r="G80" s="825"/>
      <c r="H80" s="825"/>
      <c r="I80" s="822"/>
      <c r="J80" s="836"/>
      <c r="K80" s="821"/>
      <c r="L80" s="821"/>
      <c r="M80" s="826"/>
      <c r="N80" s="827"/>
      <c r="O80" s="825"/>
      <c r="P80" s="825"/>
      <c r="Q80" s="822"/>
      <c r="R80" s="836"/>
      <c r="S80" s="821"/>
      <c r="T80" s="821">
        <v>37</v>
      </c>
      <c r="U80" s="830"/>
      <c r="V80" s="827"/>
      <c r="W80" s="825"/>
      <c r="X80" s="825"/>
      <c r="Y80" s="822"/>
      <c r="Z80" s="831"/>
      <c r="AA80" s="821"/>
      <c r="AB80" s="821"/>
      <c r="AC80" s="822"/>
      <c r="AD80" s="856">
        <f t="shared" si="7"/>
        <v>0</v>
      </c>
      <c r="AE80" s="857">
        <f t="shared" si="8"/>
        <v>0</v>
      </c>
      <c r="AF80" s="857">
        <f t="shared" si="9"/>
        <v>37</v>
      </c>
      <c r="AG80" s="927">
        <f t="shared" si="10"/>
        <v>0</v>
      </c>
      <c r="AH80" s="1156">
        <f t="shared" si="11"/>
        <v>37</v>
      </c>
      <c r="AI80" s="1233"/>
      <c r="AL80" s="971"/>
    </row>
    <row r="81" spans="1:38" s="744" customFormat="1" ht="17.25" customHeight="1" x14ac:dyDescent="0.25">
      <c r="A81" s="1125">
        <f t="shared" si="12"/>
        <v>74</v>
      </c>
      <c r="B81" s="1154" t="s">
        <v>1964</v>
      </c>
      <c r="C81" s="697" t="s">
        <v>1968</v>
      </c>
      <c r="D81" s="1077" t="s">
        <v>1440</v>
      </c>
      <c r="E81" s="966" t="s">
        <v>590</v>
      </c>
      <c r="F81" s="827"/>
      <c r="G81" s="825"/>
      <c r="H81" s="825"/>
      <c r="I81" s="822"/>
      <c r="J81" s="836"/>
      <c r="K81" s="821"/>
      <c r="L81" s="821"/>
      <c r="M81" s="830"/>
      <c r="N81" s="831"/>
      <c r="O81" s="821"/>
      <c r="P81" s="821"/>
      <c r="Q81" s="822"/>
      <c r="R81" s="836"/>
      <c r="S81" s="821"/>
      <c r="T81" s="821"/>
      <c r="U81" s="830">
        <v>266</v>
      </c>
      <c r="V81" s="831"/>
      <c r="W81" s="821"/>
      <c r="X81" s="821"/>
      <c r="Y81" s="822"/>
      <c r="Z81" s="831"/>
      <c r="AA81" s="821"/>
      <c r="AB81" s="821"/>
      <c r="AC81" s="822"/>
      <c r="AD81" s="856">
        <f t="shared" si="7"/>
        <v>0</v>
      </c>
      <c r="AE81" s="857">
        <f t="shared" si="8"/>
        <v>0</v>
      </c>
      <c r="AF81" s="857">
        <f t="shared" si="9"/>
        <v>0</v>
      </c>
      <c r="AG81" s="927">
        <f t="shared" si="10"/>
        <v>266</v>
      </c>
      <c r="AH81" s="1156">
        <f t="shared" si="11"/>
        <v>266</v>
      </c>
      <c r="AI81" s="1138"/>
      <c r="AL81" s="971"/>
    </row>
    <row r="82" spans="1:38" s="744" customFormat="1" ht="17.25" customHeight="1" x14ac:dyDescent="0.25">
      <c r="A82" s="1125">
        <f t="shared" si="12"/>
        <v>75</v>
      </c>
      <c r="B82" s="1154" t="s">
        <v>1964</v>
      </c>
      <c r="C82" s="697" t="s">
        <v>1969</v>
      </c>
      <c r="D82" s="1077" t="s">
        <v>1924</v>
      </c>
      <c r="E82" s="966" t="s">
        <v>590</v>
      </c>
      <c r="F82" s="827"/>
      <c r="G82" s="825"/>
      <c r="H82" s="825"/>
      <c r="I82" s="822"/>
      <c r="J82" s="836"/>
      <c r="K82" s="821"/>
      <c r="L82" s="821"/>
      <c r="M82" s="830"/>
      <c r="N82" s="831"/>
      <c r="O82" s="821"/>
      <c r="P82" s="821"/>
      <c r="Q82" s="822"/>
      <c r="R82" s="836"/>
      <c r="S82" s="821"/>
      <c r="T82" s="821"/>
      <c r="U82" s="830">
        <v>138.5</v>
      </c>
      <c r="V82" s="831"/>
      <c r="W82" s="821"/>
      <c r="X82" s="821"/>
      <c r="Y82" s="822"/>
      <c r="Z82" s="831"/>
      <c r="AA82" s="821"/>
      <c r="AB82" s="821"/>
      <c r="AC82" s="822"/>
      <c r="AD82" s="856">
        <f t="shared" si="7"/>
        <v>0</v>
      </c>
      <c r="AE82" s="857">
        <f t="shared" si="8"/>
        <v>0</v>
      </c>
      <c r="AF82" s="857">
        <f t="shared" si="9"/>
        <v>0</v>
      </c>
      <c r="AG82" s="927">
        <f t="shared" si="10"/>
        <v>138.5</v>
      </c>
      <c r="AH82" s="1156">
        <f t="shared" si="11"/>
        <v>138.5</v>
      </c>
      <c r="AI82" s="1138"/>
      <c r="AL82" s="971"/>
    </row>
    <row r="83" spans="1:38" s="744" customFormat="1" ht="17.25" customHeight="1" x14ac:dyDescent="0.25">
      <c r="A83" s="1125">
        <f t="shared" si="12"/>
        <v>76</v>
      </c>
      <c r="B83" s="1154" t="s">
        <v>24</v>
      </c>
      <c r="C83" s="697" t="s">
        <v>1624</v>
      </c>
      <c r="D83" s="1077" t="s">
        <v>1440</v>
      </c>
      <c r="E83" s="966" t="s">
        <v>1422</v>
      </c>
      <c r="F83" s="827"/>
      <c r="G83" s="825"/>
      <c r="H83" s="825"/>
      <c r="I83" s="822"/>
      <c r="J83" s="836"/>
      <c r="K83" s="821"/>
      <c r="L83" s="821"/>
      <c r="M83" s="830"/>
      <c r="N83" s="831"/>
      <c r="O83" s="821"/>
      <c r="P83" s="821"/>
      <c r="Q83" s="822"/>
      <c r="R83" s="836"/>
      <c r="S83" s="821"/>
      <c r="T83" s="821"/>
      <c r="U83" s="830">
        <v>253</v>
      </c>
      <c r="V83" s="831"/>
      <c r="W83" s="821"/>
      <c r="X83" s="821"/>
      <c r="Y83" s="822"/>
      <c r="Z83" s="831"/>
      <c r="AA83" s="821"/>
      <c r="AB83" s="821"/>
      <c r="AC83" s="822"/>
      <c r="AD83" s="856">
        <f t="shared" si="7"/>
        <v>0</v>
      </c>
      <c r="AE83" s="857">
        <f t="shared" si="8"/>
        <v>0</v>
      </c>
      <c r="AF83" s="857">
        <f t="shared" si="9"/>
        <v>0</v>
      </c>
      <c r="AG83" s="927">
        <f t="shared" si="10"/>
        <v>253</v>
      </c>
      <c r="AH83" s="1156">
        <f t="shared" si="11"/>
        <v>253</v>
      </c>
      <c r="AI83" s="1138"/>
      <c r="AL83" s="971"/>
    </row>
    <row r="84" spans="1:38" s="744" customFormat="1" ht="17.25" customHeight="1" x14ac:dyDescent="0.25">
      <c r="A84" s="1125">
        <f t="shared" si="12"/>
        <v>77</v>
      </c>
      <c r="B84" s="1154" t="s">
        <v>1965</v>
      </c>
      <c r="C84" s="697" t="s">
        <v>1566</v>
      </c>
      <c r="D84" s="1077" t="s">
        <v>296</v>
      </c>
      <c r="E84" s="966" t="s">
        <v>1422</v>
      </c>
      <c r="F84" s="827"/>
      <c r="G84" s="825"/>
      <c r="H84" s="825"/>
      <c r="I84" s="822"/>
      <c r="J84" s="836"/>
      <c r="K84" s="821"/>
      <c r="L84" s="821"/>
      <c r="M84" s="830"/>
      <c r="N84" s="831"/>
      <c r="O84" s="821"/>
      <c r="P84" s="821"/>
      <c r="Q84" s="822"/>
      <c r="R84" s="836"/>
      <c r="S84" s="821"/>
      <c r="T84" s="821"/>
      <c r="U84" s="830">
        <v>264.5</v>
      </c>
      <c r="V84" s="831"/>
      <c r="W84" s="821"/>
      <c r="X84" s="821"/>
      <c r="Y84" s="822"/>
      <c r="Z84" s="831"/>
      <c r="AA84" s="821"/>
      <c r="AB84" s="821"/>
      <c r="AC84" s="822"/>
      <c r="AD84" s="856">
        <f t="shared" si="7"/>
        <v>0</v>
      </c>
      <c r="AE84" s="857">
        <f t="shared" si="8"/>
        <v>0</v>
      </c>
      <c r="AF84" s="857">
        <f t="shared" si="9"/>
        <v>0</v>
      </c>
      <c r="AG84" s="927">
        <f t="shared" si="10"/>
        <v>264.5</v>
      </c>
      <c r="AH84" s="1156">
        <f t="shared" si="11"/>
        <v>264.5</v>
      </c>
      <c r="AI84" s="1138"/>
      <c r="AL84" s="971"/>
    </row>
    <row r="85" spans="1:38" s="744" customFormat="1" ht="17.25" customHeight="1" x14ac:dyDescent="0.25">
      <c r="A85" s="1125">
        <f t="shared" si="12"/>
        <v>78</v>
      </c>
      <c r="B85" s="1154" t="s">
        <v>1966</v>
      </c>
      <c r="C85" s="697" t="s">
        <v>1970</v>
      </c>
      <c r="D85" s="1077" t="s">
        <v>296</v>
      </c>
      <c r="E85" s="966" t="s">
        <v>1422</v>
      </c>
      <c r="F85" s="827"/>
      <c r="G85" s="825"/>
      <c r="H85" s="825"/>
      <c r="I85" s="822"/>
      <c r="J85" s="836"/>
      <c r="K85" s="821"/>
      <c r="L85" s="821"/>
      <c r="M85" s="830"/>
      <c r="N85" s="831"/>
      <c r="O85" s="821"/>
      <c r="P85" s="821"/>
      <c r="Q85" s="822"/>
      <c r="R85" s="836"/>
      <c r="S85" s="821"/>
      <c r="T85" s="821"/>
      <c r="U85" s="830">
        <v>176</v>
      </c>
      <c r="V85" s="831"/>
      <c r="W85" s="821"/>
      <c r="X85" s="821"/>
      <c r="Y85" s="822"/>
      <c r="Z85" s="831"/>
      <c r="AA85" s="821"/>
      <c r="AB85" s="821"/>
      <c r="AC85" s="822"/>
      <c r="AD85" s="856">
        <f t="shared" si="7"/>
        <v>0</v>
      </c>
      <c r="AE85" s="857">
        <f t="shared" si="8"/>
        <v>0</v>
      </c>
      <c r="AF85" s="857">
        <f t="shared" si="9"/>
        <v>0</v>
      </c>
      <c r="AG85" s="927">
        <f t="shared" si="10"/>
        <v>176</v>
      </c>
      <c r="AH85" s="1156">
        <f t="shared" si="11"/>
        <v>176</v>
      </c>
      <c r="AI85" s="1138"/>
      <c r="AL85" s="971"/>
    </row>
    <row r="86" spans="1:38" s="744" customFormat="1" ht="17.25" customHeight="1" x14ac:dyDescent="0.25">
      <c r="A86" s="1125">
        <f t="shared" si="12"/>
        <v>79</v>
      </c>
      <c r="B86" s="1154" t="s">
        <v>70</v>
      </c>
      <c r="C86" s="697" t="s">
        <v>1971</v>
      </c>
      <c r="D86" s="1077" t="s">
        <v>1440</v>
      </c>
      <c r="E86" s="966" t="s">
        <v>590</v>
      </c>
      <c r="F86" s="827"/>
      <c r="G86" s="825"/>
      <c r="H86" s="825"/>
      <c r="I86" s="822"/>
      <c r="J86" s="836"/>
      <c r="K86" s="821"/>
      <c r="L86" s="821"/>
      <c r="M86" s="830"/>
      <c r="N86" s="831"/>
      <c r="O86" s="821"/>
      <c r="P86" s="821"/>
      <c r="Q86" s="822"/>
      <c r="R86" s="836"/>
      <c r="S86" s="821"/>
      <c r="T86" s="821"/>
      <c r="U86" s="830">
        <v>218.25</v>
      </c>
      <c r="V86" s="831"/>
      <c r="W86" s="821"/>
      <c r="X86" s="821"/>
      <c r="Y86" s="822"/>
      <c r="Z86" s="831"/>
      <c r="AA86" s="821"/>
      <c r="AB86" s="821"/>
      <c r="AC86" s="822"/>
      <c r="AD86" s="856">
        <f t="shared" si="7"/>
        <v>0</v>
      </c>
      <c r="AE86" s="857">
        <f t="shared" si="8"/>
        <v>0</v>
      </c>
      <c r="AF86" s="857">
        <f t="shared" si="9"/>
        <v>0</v>
      </c>
      <c r="AG86" s="927">
        <f t="shared" si="10"/>
        <v>218.25</v>
      </c>
      <c r="AH86" s="1156">
        <f t="shared" si="11"/>
        <v>218.25</v>
      </c>
      <c r="AI86" s="1138"/>
      <c r="AL86" s="971"/>
    </row>
    <row r="87" spans="1:38" s="744" customFormat="1" ht="17.25" customHeight="1" x14ac:dyDescent="0.25">
      <c r="A87" s="1125">
        <f t="shared" si="12"/>
        <v>80</v>
      </c>
      <c r="B87" s="1154" t="s">
        <v>1225</v>
      </c>
      <c r="C87" s="697" t="s">
        <v>1449</v>
      </c>
      <c r="D87" s="1077" t="s">
        <v>1440</v>
      </c>
      <c r="E87" s="966" t="s">
        <v>1422</v>
      </c>
      <c r="F87" s="827"/>
      <c r="G87" s="825"/>
      <c r="H87" s="825"/>
      <c r="I87" s="822"/>
      <c r="J87" s="836"/>
      <c r="K87" s="821"/>
      <c r="L87" s="821"/>
      <c r="M87" s="830"/>
      <c r="N87" s="831"/>
      <c r="O87" s="821"/>
      <c r="P87" s="821"/>
      <c r="Q87" s="822"/>
      <c r="R87" s="836"/>
      <c r="S87" s="821"/>
      <c r="T87" s="821"/>
      <c r="U87" s="830">
        <v>183.75</v>
      </c>
      <c r="V87" s="831"/>
      <c r="W87" s="821"/>
      <c r="X87" s="821"/>
      <c r="Y87" s="822"/>
      <c r="Z87" s="831"/>
      <c r="AA87" s="821"/>
      <c r="AB87" s="821"/>
      <c r="AC87" s="822"/>
      <c r="AD87" s="856">
        <f t="shared" si="7"/>
        <v>0</v>
      </c>
      <c r="AE87" s="857">
        <f t="shared" si="8"/>
        <v>0</v>
      </c>
      <c r="AF87" s="857">
        <f t="shared" si="9"/>
        <v>0</v>
      </c>
      <c r="AG87" s="927">
        <f t="shared" si="10"/>
        <v>183.75</v>
      </c>
      <c r="AH87" s="1156">
        <f t="shared" si="11"/>
        <v>183.75</v>
      </c>
      <c r="AI87" s="1138"/>
      <c r="AL87" s="971"/>
    </row>
    <row r="88" spans="1:38" s="744" customFormat="1" ht="17.25" customHeight="1" x14ac:dyDescent="0.25">
      <c r="A88" s="1125">
        <f t="shared" si="12"/>
        <v>81</v>
      </c>
      <c r="B88" s="1154" t="s">
        <v>1967</v>
      </c>
      <c r="C88" s="697" t="s">
        <v>1972</v>
      </c>
      <c r="D88" s="1077" t="s">
        <v>1924</v>
      </c>
      <c r="E88" s="966" t="s">
        <v>286</v>
      </c>
      <c r="F88" s="827"/>
      <c r="G88" s="825"/>
      <c r="H88" s="825"/>
      <c r="I88" s="822"/>
      <c r="J88" s="836"/>
      <c r="K88" s="821"/>
      <c r="L88" s="821"/>
      <c r="M88" s="830"/>
      <c r="N88" s="831"/>
      <c r="O88" s="821"/>
      <c r="P88" s="821"/>
      <c r="Q88" s="822"/>
      <c r="R88" s="836"/>
      <c r="S88" s="821"/>
      <c r="T88" s="821"/>
      <c r="U88" s="830">
        <v>197</v>
      </c>
      <c r="V88" s="831"/>
      <c r="W88" s="821"/>
      <c r="X88" s="821"/>
      <c r="Y88" s="822"/>
      <c r="Z88" s="831"/>
      <c r="AA88" s="821"/>
      <c r="AB88" s="821"/>
      <c r="AC88" s="822"/>
      <c r="AD88" s="856">
        <f t="shared" si="7"/>
        <v>0</v>
      </c>
      <c r="AE88" s="857">
        <f t="shared" si="8"/>
        <v>0</v>
      </c>
      <c r="AF88" s="857">
        <f t="shared" si="9"/>
        <v>0</v>
      </c>
      <c r="AG88" s="927">
        <f t="shared" si="10"/>
        <v>197</v>
      </c>
      <c r="AH88" s="1156">
        <f t="shared" si="11"/>
        <v>197</v>
      </c>
      <c r="AI88" s="1138"/>
      <c r="AL88" s="971"/>
    </row>
    <row r="89" spans="1:38" s="744" customFormat="1" ht="17.25" customHeight="1" x14ac:dyDescent="0.25">
      <c r="A89" s="1125">
        <f t="shared" si="12"/>
        <v>82</v>
      </c>
      <c r="B89" s="1154" t="s">
        <v>1975</v>
      </c>
      <c r="C89" s="697" t="s">
        <v>1976</v>
      </c>
      <c r="D89" s="1077" t="s">
        <v>1024</v>
      </c>
      <c r="E89" s="966" t="s">
        <v>384</v>
      </c>
      <c r="F89" s="827"/>
      <c r="G89" s="825"/>
      <c r="H89" s="825"/>
      <c r="I89" s="822"/>
      <c r="J89" s="836"/>
      <c r="K89" s="821"/>
      <c r="L89" s="821"/>
      <c r="M89" s="830"/>
      <c r="N89" s="831"/>
      <c r="O89" s="821"/>
      <c r="P89" s="821"/>
      <c r="Q89" s="822"/>
      <c r="R89" s="836"/>
      <c r="S89" s="821"/>
      <c r="T89" s="821"/>
      <c r="U89" s="830"/>
      <c r="V89" s="831">
        <v>90.5</v>
      </c>
      <c r="W89" s="821"/>
      <c r="X89" s="821"/>
      <c r="Y89" s="822"/>
      <c r="Z89" s="831"/>
      <c r="AA89" s="821"/>
      <c r="AB89" s="821"/>
      <c r="AC89" s="822"/>
      <c r="AD89" s="856">
        <f t="shared" si="7"/>
        <v>90.5</v>
      </c>
      <c r="AE89" s="857">
        <f t="shared" si="8"/>
        <v>0</v>
      </c>
      <c r="AF89" s="857">
        <f t="shared" si="9"/>
        <v>0</v>
      </c>
      <c r="AG89" s="927">
        <f t="shared" si="10"/>
        <v>0</v>
      </c>
      <c r="AH89" s="1156">
        <f t="shared" si="11"/>
        <v>90.5</v>
      </c>
      <c r="AI89" s="1138"/>
      <c r="AL89" s="971"/>
    </row>
    <row r="90" spans="1:38" s="744" customFormat="1" ht="17.25" customHeight="1" x14ac:dyDescent="0.25">
      <c r="A90" s="1125">
        <f t="shared" si="12"/>
        <v>83</v>
      </c>
      <c r="B90" s="1154" t="s">
        <v>1977</v>
      </c>
      <c r="C90" s="697" t="s">
        <v>1978</v>
      </c>
      <c r="D90" s="1077" t="s">
        <v>1979</v>
      </c>
      <c r="E90" s="966" t="s">
        <v>286</v>
      </c>
      <c r="F90" s="827"/>
      <c r="G90" s="825"/>
      <c r="H90" s="825"/>
      <c r="I90" s="822"/>
      <c r="J90" s="836"/>
      <c r="K90" s="821"/>
      <c r="L90" s="821"/>
      <c r="M90" s="830"/>
      <c r="N90" s="831"/>
      <c r="O90" s="821"/>
      <c r="P90" s="821"/>
      <c r="Q90" s="822"/>
      <c r="R90" s="836"/>
      <c r="S90" s="821"/>
      <c r="T90" s="821"/>
      <c r="U90" s="830"/>
      <c r="V90" s="831">
        <v>0</v>
      </c>
      <c r="W90" s="821"/>
      <c r="X90" s="821"/>
      <c r="Y90" s="822"/>
      <c r="Z90" s="831"/>
      <c r="AA90" s="821"/>
      <c r="AB90" s="821"/>
      <c r="AC90" s="822"/>
      <c r="AD90" s="856">
        <f t="shared" si="7"/>
        <v>0</v>
      </c>
      <c r="AE90" s="857">
        <f t="shared" si="8"/>
        <v>0</v>
      </c>
      <c r="AF90" s="857">
        <f t="shared" si="9"/>
        <v>0</v>
      </c>
      <c r="AG90" s="927">
        <f t="shared" si="10"/>
        <v>0</v>
      </c>
      <c r="AH90" s="1156">
        <f t="shared" si="11"/>
        <v>0</v>
      </c>
      <c r="AI90" s="1138"/>
      <c r="AL90" s="971"/>
    </row>
    <row r="91" spans="1:38" s="744" customFormat="1" ht="17.25" customHeight="1" x14ac:dyDescent="0.25">
      <c r="A91" s="1125">
        <f t="shared" si="12"/>
        <v>84</v>
      </c>
      <c r="B91" s="1154" t="s">
        <v>1980</v>
      </c>
      <c r="C91" s="697" t="s">
        <v>1981</v>
      </c>
      <c r="D91" s="1077" t="s">
        <v>1563</v>
      </c>
      <c r="E91" s="966" t="s">
        <v>286</v>
      </c>
      <c r="F91" s="827"/>
      <c r="G91" s="825"/>
      <c r="H91" s="825"/>
      <c r="I91" s="822"/>
      <c r="J91" s="836"/>
      <c r="K91" s="821"/>
      <c r="L91" s="821"/>
      <c r="M91" s="830"/>
      <c r="N91" s="831"/>
      <c r="O91" s="821"/>
      <c r="P91" s="821"/>
      <c r="Q91" s="822"/>
      <c r="R91" s="836"/>
      <c r="S91" s="821"/>
      <c r="T91" s="821"/>
      <c r="U91" s="830"/>
      <c r="V91" s="831">
        <v>123.5</v>
      </c>
      <c r="W91" s="821"/>
      <c r="X91" s="821"/>
      <c r="Y91" s="822"/>
      <c r="Z91" s="831"/>
      <c r="AA91" s="821"/>
      <c r="AB91" s="821"/>
      <c r="AC91" s="822"/>
      <c r="AD91" s="856">
        <f t="shared" si="7"/>
        <v>123.5</v>
      </c>
      <c r="AE91" s="857">
        <f t="shared" si="8"/>
        <v>0</v>
      </c>
      <c r="AF91" s="857">
        <f t="shared" si="9"/>
        <v>0</v>
      </c>
      <c r="AG91" s="927">
        <f t="shared" si="10"/>
        <v>0</v>
      </c>
      <c r="AH91" s="1156">
        <f t="shared" si="11"/>
        <v>123.5</v>
      </c>
      <c r="AI91" s="1138"/>
      <c r="AL91" s="971"/>
    </row>
    <row r="92" spans="1:38" s="744" customFormat="1" ht="17.25" customHeight="1" x14ac:dyDescent="0.25">
      <c r="A92" s="1125">
        <f t="shared" si="12"/>
        <v>85</v>
      </c>
      <c r="B92" s="1154" t="s">
        <v>1983</v>
      </c>
      <c r="C92" s="697" t="s">
        <v>1984</v>
      </c>
      <c r="D92" s="1077" t="s">
        <v>1628</v>
      </c>
      <c r="E92" s="966" t="s">
        <v>281</v>
      </c>
      <c r="F92" s="827"/>
      <c r="G92" s="825"/>
      <c r="H92" s="825"/>
      <c r="I92" s="822"/>
      <c r="J92" s="836"/>
      <c r="K92" s="821"/>
      <c r="L92" s="821"/>
      <c r="M92" s="830"/>
      <c r="N92" s="831"/>
      <c r="O92" s="821"/>
      <c r="P92" s="821"/>
      <c r="Q92" s="822"/>
      <c r="R92" s="836"/>
      <c r="S92" s="821"/>
      <c r="T92" s="821"/>
      <c r="U92" s="830"/>
      <c r="V92" s="831">
        <v>169.5</v>
      </c>
      <c r="W92" s="821"/>
      <c r="X92" s="821"/>
      <c r="Y92" s="822"/>
      <c r="Z92" s="831"/>
      <c r="AA92" s="821"/>
      <c r="AB92" s="821"/>
      <c r="AC92" s="822"/>
      <c r="AD92" s="856">
        <f t="shared" si="7"/>
        <v>169.5</v>
      </c>
      <c r="AE92" s="857">
        <f t="shared" si="8"/>
        <v>0</v>
      </c>
      <c r="AF92" s="857">
        <f t="shared" si="9"/>
        <v>0</v>
      </c>
      <c r="AG92" s="927">
        <f t="shared" si="10"/>
        <v>0</v>
      </c>
      <c r="AH92" s="1156">
        <f t="shared" si="11"/>
        <v>169.5</v>
      </c>
      <c r="AI92" s="1138"/>
      <c r="AL92" s="971"/>
    </row>
    <row r="93" spans="1:38" s="744" customFormat="1" ht="17.25" customHeight="1" x14ac:dyDescent="0.25">
      <c r="A93" s="1125">
        <f t="shared" si="12"/>
        <v>86</v>
      </c>
      <c r="B93" s="1154" t="s">
        <v>1985</v>
      </c>
      <c r="C93" s="697" t="s">
        <v>1986</v>
      </c>
      <c r="D93" s="1077" t="s">
        <v>1563</v>
      </c>
      <c r="E93" s="966" t="s">
        <v>281</v>
      </c>
      <c r="F93" s="827"/>
      <c r="G93" s="825"/>
      <c r="H93" s="825"/>
      <c r="I93" s="822"/>
      <c r="J93" s="836"/>
      <c r="K93" s="821"/>
      <c r="L93" s="821"/>
      <c r="M93" s="830"/>
      <c r="N93" s="831"/>
      <c r="O93" s="821"/>
      <c r="P93" s="821"/>
      <c r="Q93" s="822"/>
      <c r="R93" s="836"/>
      <c r="S93" s="821"/>
      <c r="T93" s="821"/>
      <c r="U93" s="830"/>
      <c r="V93" s="831">
        <v>130</v>
      </c>
      <c r="W93" s="821"/>
      <c r="X93" s="821"/>
      <c r="Y93" s="822"/>
      <c r="Z93" s="831"/>
      <c r="AA93" s="821"/>
      <c r="AB93" s="821"/>
      <c r="AC93" s="822"/>
      <c r="AD93" s="856">
        <f t="shared" si="7"/>
        <v>130</v>
      </c>
      <c r="AE93" s="857">
        <f t="shared" si="8"/>
        <v>0</v>
      </c>
      <c r="AF93" s="857">
        <f t="shared" si="9"/>
        <v>0</v>
      </c>
      <c r="AG93" s="927">
        <f t="shared" si="10"/>
        <v>0</v>
      </c>
      <c r="AH93" s="1156">
        <f t="shared" si="11"/>
        <v>130</v>
      </c>
      <c r="AI93" s="1138"/>
      <c r="AL93" s="971"/>
    </row>
    <row r="94" spans="1:38" s="744" customFormat="1" ht="17.25" customHeight="1" x14ac:dyDescent="0.25">
      <c r="A94" s="1125">
        <f t="shared" si="12"/>
        <v>87</v>
      </c>
      <c r="B94" s="1154" t="s">
        <v>1987</v>
      </c>
      <c r="C94" s="697" t="s">
        <v>1988</v>
      </c>
      <c r="D94" s="1077" t="s">
        <v>1024</v>
      </c>
      <c r="E94" s="966" t="s">
        <v>281</v>
      </c>
      <c r="F94" s="827"/>
      <c r="G94" s="825"/>
      <c r="H94" s="825"/>
      <c r="I94" s="822"/>
      <c r="J94" s="836"/>
      <c r="K94" s="821"/>
      <c r="L94" s="821"/>
      <c r="M94" s="830"/>
      <c r="N94" s="831"/>
      <c r="O94" s="821"/>
      <c r="P94" s="821"/>
      <c r="Q94" s="822"/>
      <c r="R94" s="836"/>
      <c r="S94" s="821"/>
      <c r="T94" s="821"/>
      <c r="U94" s="830"/>
      <c r="V94" s="831">
        <v>199</v>
      </c>
      <c r="W94" s="821"/>
      <c r="X94" s="821"/>
      <c r="Y94" s="822"/>
      <c r="Z94" s="831"/>
      <c r="AA94" s="821"/>
      <c r="AB94" s="821"/>
      <c r="AC94" s="822"/>
      <c r="AD94" s="856">
        <f t="shared" si="7"/>
        <v>199</v>
      </c>
      <c r="AE94" s="857">
        <f t="shared" si="8"/>
        <v>0</v>
      </c>
      <c r="AF94" s="857">
        <f t="shared" si="9"/>
        <v>0</v>
      </c>
      <c r="AG94" s="927">
        <f t="shared" si="10"/>
        <v>0</v>
      </c>
      <c r="AH94" s="1156">
        <f t="shared" si="11"/>
        <v>199</v>
      </c>
      <c r="AI94" s="1138"/>
      <c r="AL94" s="971"/>
    </row>
    <row r="95" spans="1:38" s="744" customFormat="1" ht="17.25" customHeight="1" x14ac:dyDescent="0.25">
      <c r="A95" s="1125">
        <f t="shared" si="12"/>
        <v>88</v>
      </c>
      <c r="B95" s="1154" t="s">
        <v>1989</v>
      </c>
      <c r="C95" s="697" t="s">
        <v>1990</v>
      </c>
      <c r="D95" s="1077" t="s">
        <v>1024</v>
      </c>
      <c r="E95" s="966" t="s">
        <v>286</v>
      </c>
      <c r="F95" s="827"/>
      <c r="G95" s="825"/>
      <c r="H95" s="825"/>
      <c r="I95" s="822"/>
      <c r="J95" s="836"/>
      <c r="K95" s="821"/>
      <c r="L95" s="821"/>
      <c r="M95" s="830"/>
      <c r="N95" s="831"/>
      <c r="O95" s="821"/>
      <c r="P95" s="821"/>
      <c r="Q95" s="822"/>
      <c r="R95" s="836"/>
      <c r="S95" s="821"/>
      <c r="T95" s="821"/>
      <c r="U95" s="830"/>
      <c r="V95" s="831">
        <v>45</v>
      </c>
      <c r="W95" s="821"/>
      <c r="X95" s="821"/>
      <c r="Y95" s="822"/>
      <c r="Z95" s="831"/>
      <c r="AA95" s="821"/>
      <c r="AB95" s="821"/>
      <c r="AC95" s="822"/>
      <c r="AD95" s="856">
        <f t="shared" si="7"/>
        <v>45</v>
      </c>
      <c r="AE95" s="857">
        <f t="shared" si="8"/>
        <v>0</v>
      </c>
      <c r="AF95" s="857">
        <f t="shared" si="9"/>
        <v>0</v>
      </c>
      <c r="AG95" s="927">
        <f t="shared" si="10"/>
        <v>0</v>
      </c>
      <c r="AH95" s="1156">
        <f t="shared" si="11"/>
        <v>45</v>
      </c>
      <c r="AI95" s="1138"/>
      <c r="AL95" s="971"/>
    </row>
    <row r="96" spans="1:38" s="744" customFormat="1" ht="17.25" customHeight="1" x14ac:dyDescent="0.25">
      <c r="A96" s="1125">
        <f t="shared" si="12"/>
        <v>89</v>
      </c>
      <c r="B96" s="1154" t="s">
        <v>1991</v>
      </c>
      <c r="C96" s="697" t="s">
        <v>1992</v>
      </c>
      <c r="D96" s="1077" t="s">
        <v>1293</v>
      </c>
      <c r="E96" s="966" t="s">
        <v>281</v>
      </c>
      <c r="F96" s="827"/>
      <c r="G96" s="825"/>
      <c r="H96" s="825"/>
      <c r="I96" s="822"/>
      <c r="J96" s="836"/>
      <c r="K96" s="821"/>
      <c r="L96" s="821"/>
      <c r="M96" s="830"/>
      <c r="N96" s="831"/>
      <c r="O96" s="821"/>
      <c r="P96" s="821"/>
      <c r="Q96" s="822"/>
      <c r="R96" s="836"/>
      <c r="S96" s="821"/>
      <c r="T96" s="821"/>
      <c r="U96" s="830"/>
      <c r="V96" s="831"/>
      <c r="W96" s="821">
        <v>228</v>
      </c>
      <c r="X96" s="821"/>
      <c r="Y96" s="822"/>
      <c r="Z96" s="831"/>
      <c r="AA96" s="821"/>
      <c r="AB96" s="821"/>
      <c r="AC96" s="822"/>
      <c r="AD96" s="856">
        <f t="shared" si="7"/>
        <v>0</v>
      </c>
      <c r="AE96" s="857">
        <f t="shared" si="8"/>
        <v>228</v>
      </c>
      <c r="AF96" s="857">
        <f t="shared" si="9"/>
        <v>0</v>
      </c>
      <c r="AG96" s="927">
        <f t="shared" si="10"/>
        <v>0</v>
      </c>
      <c r="AH96" s="1156">
        <f t="shared" si="11"/>
        <v>228</v>
      </c>
      <c r="AI96" s="1138"/>
      <c r="AL96" s="971"/>
    </row>
    <row r="97" spans="1:38" s="744" customFormat="1" ht="17.25" customHeight="1" x14ac:dyDescent="0.25">
      <c r="A97" s="1125">
        <f t="shared" si="12"/>
        <v>90</v>
      </c>
      <c r="B97" s="1154" t="s">
        <v>1647</v>
      </c>
      <c r="C97" s="697" t="s">
        <v>1648</v>
      </c>
      <c r="D97" s="1077" t="s">
        <v>1846</v>
      </c>
      <c r="E97" s="966" t="s">
        <v>286</v>
      </c>
      <c r="F97" s="827"/>
      <c r="G97" s="825"/>
      <c r="H97" s="825"/>
      <c r="I97" s="822"/>
      <c r="J97" s="836"/>
      <c r="K97" s="821"/>
      <c r="L97" s="821"/>
      <c r="M97" s="830"/>
      <c r="N97" s="831"/>
      <c r="O97" s="821"/>
      <c r="P97" s="821"/>
      <c r="Q97" s="822"/>
      <c r="R97" s="836"/>
      <c r="S97" s="821"/>
      <c r="T97" s="821"/>
      <c r="U97" s="830"/>
      <c r="V97" s="831"/>
      <c r="W97" s="821">
        <v>161</v>
      </c>
      <c r="X97" s="821"/>
      <c r="Y97" s="822"/>
      <c r="Z97" s="831"/>
      <c r="AA97" s="821"/>
      <c r="AB97" s="821"/>
      <c r="AC97" s="822"/>
      <c r="AD97" s="856">
        <f t="shared" si="7"/>
        <v>0</v>
      </c>
      <c r="AE97" s="857">
        <f t="shared" si="8"/>
        <v>161</v>
      </c>
      <c r="AF97" s="857">
        <f t="shared" si="9"/>
        <v>0</v>
      </c>
      <c r="AG97" s="927">
        <f t="shared" si="10"/>
        <v>0</v>
      </c>
      <c r="AH97" s="1156">
        <f t="shared" si="11"/>
        <v>161</v>
      </c>
      <c r="AI97" s="1138"/>
      <c r="AL97" s="971"/>
    </row>
    <row r="98" spans="1:38" s="744" customFormat="1" ht="17.25" customHeight="1" x14ac:dyDescent="0.25">
      <c r="A98" s="1125">
        <f t="shared" si="12"/>
        <v>91</v>
      </c>
      <c r="B98" s="1154" t="s">
        <v>1993</v>
      </c>
      <c r="C98" s="697" t="s">
        <v>1779</v>
      </c>
      <c r="D98" s="1077" t="s">
        <v>1024</v>
      </c>
      <c r="E98" s="966" t="s">
        <v>281</v>
      </c>
      <c r="F98" s="827"/>
      <c r="G98" s="825"/>
      <c r="H98" s="825"/>
      <c r="I98" s="822"/>
      <c r="J98" s="836"/>
      <c r="K98" s="821"/>
      <c r="L98" s="821"/>
      <c r="M98" s="830"/>
      <c r="N98" s="831"/>
      <c r="O98" s="821"/>
      <c r="P98" s="821"/>
      <c r="Q98" s="822"/>
      <c r="R98" s="836"/>
      <c r="S98" s="821"/>
      <c r="T98" s="821"/>
      <c r="U98" s="830"/>
      <c r="V98" s="831"/>
      <c r="W98" s="821">
        <v>141</v>
      </c>
      <c r="X98" s="821"/>
      <c r="Y98" s="822"/>
      <c r="Z98" s="831"/>
      <c r="AA98" s="821"/>
      <c r="AB98" s="821"/>
      <c r="AC98" s="822"/>
      <c r="AD98" s="856">
        <f t="shared" si="7"/>
        <v>0</v>
      </c>
      <c r="AE98" s="857">
        <f t="shared" si="8"/>
        <v>141</v>
      </c>
      <c r="AF98" s="857">
        <f t="shared" si="9"/>
        <v>0</v>
      </c>
      <c r="AG98" s="927">
        <f t="shared" si="10"/>
        <v>0</v>
      </c>
      <c r="AH98" s="1156">
        <f t="shared" si="11"/>
        <v>141</v>
      </c>
      <c r="AI98" s="1138"/>
      <c r="AL98" s="971"/>
    </row>
    <row r="99" spans="1:38" s="744" customFormat="1" ht="17.25" customHeight="1" x14ac:dyDescent="0.25">
      <c r="A99" s="1125">
        <f t="shared" si="12"/>
        <v>92</v>
      </c>
      <c r="B99" s="1154" t="s">
        <v>1994</v>
      </c>
      <c r="C99" s="697" t="s">
        <v>1790</v>
      </c>
      <c r="D99" s="1077" t="s">
        <v>1563</v>
      </c>
      <c r="E99" s="966" t="s">
        <v>281</v>
      </c>
      <c r="F99" s="827"/>
      <c r="G99" s="825"/>
      <c r="H99" s="825"/>
      <c r="I99" s="822"/>
      <c r="J99" s="836"/>
      <c r="K99" s="821"/>
      <c r="L99" s="821"/>
      <c r="M99" s="830"/>
      <c r="N99" s="831"/>
      <c r="O99" s="821"/>
      <c r="P99" s="821"/>
      <c r="Q99" s="822"/>
      <c r="R99" s="836"/>
      <c r="S99" s="821"/>
      <c r="T99" s="821"/>
      <c r="U99" s="830"/>
      <c r="V99" s="831"/>
      <c r="W99" s="821">
        <v>276</v>
      </c>
      <c r="X99" s="821"/>
      <c r="Y99" s="822"/>
      <c r="Z99" s="831"/>
      <c r="AA99" s="821"/>
      <c r="AB99" s="821"/>
      <c r="AC99" s="822"/>
      <c r="AD99" s="856">
        <f t="shared" si="7"/>
        <v>0</v>
      </c>
      <c r="AE99" s="857">
        <f t="shared" si="8"/>
        <v>276</v>
      </c>
      <c r="AF99" s="857">
        <f t="shared" si="9"/>
        <v>0</v>
      </c>
      <c r="AG99" s="927">
        <f t="shared" si="10"/>
        <v>0</v>
      </c>
      <c r="AH99" s="1156">
        <f t="shared" si="11"/>
        <v>276</v>
      </c>
      <c r="AI99" s="1138"/>
      <c r="AL99" s="971"/>
    </row>
    <row r="100" spans="1:38" s="744" customFormat="1" ht="17.25" customHeight="1" x14ac:dyDescent="0.25">
      <c r="A100" s="1125">
        <f t="shared" si="12"/>
        <v>93</v>
      </c>
      <c r="B100" s="1154" t="s">
        <v>1995</v>
      </c>
      <c r="C100" s="697" t="s">
        <v>1996</v>
      </c>
      <c r="D100" s="1077" t="s">
        <v>26</v>
      </c>
      <c r="E100" s="966" t="s">
        <v>384</v>
      </c>
      <c r="F100" s="827"/>
      <c r="G100" s="825"/>
      <c r="H100" s="825"/>
      <c r="I100" s="822"/>
      <c r="J100" s="836"/>
      <c r="K100" s="821"/>
      <c r="L100" s="821"/>
      <c r="M100" s="830"/>
      <c r="N100" s="831"/>
      <c r="O100" s="821"/>
      <c r="P100" s="821"/>
      <c r="Q100" s="822"/>
      <c r="R100" s="836"/>
      <c r="S100" s="821"/>
      <c r="T100" s="821"/>
      <c r="U100" s="830"/>
      <c r="V100" s="831"/>
      <c r="W100" s="821">
        <v>231.5</v>
      </c>
      <c r="X100" s="821"/>
      <c r="Y100" s="822"/>
      <c r="Z100" s="831"/>
      <c r="AA100" s="821"/>
      <c r="AB100" s="821"/>
      <c r="AC100" s="822"/>
      <c r="AD100" s="856">
        <f t="shared" si="7"/>
        <v>0</v>
      </c>
      <c r="AE100" s="857">
        <f t="shared" si="8"/>
        <v>231.5</v>
      </c>
      <c r="AF100" s="857">
        <f t="shared" si="9"/>
        <v>0</v>
      </c>
      <c r="AG100" s="927">
        <f t="shared" si="10"/>
        <v>0</v>
      </c>
      <c r="AH100" s="1156">
        <f t="shared" si="11"/>
        <v>231.5</v>
      </c>
      <c r="AI100" s="1138"/>
      <c r="AL100" s="971"/>
    </row>
    <row r="101" spans="1:38" s="744" customFormat="1" ht="17.25" customHeight="1" x14ac:dyDescent="0.25">
      <c r="A101" s="1125">
        <f t="shared" si="12"/>
        <v>94</v>
      </c>
      <c r="B101" s="1154" t="s">
        <v>1993</v>
      </c>
      <c r="C101" s="697" t="s">
        <v>1997</v>
      </c>
      <c r="D101" s="1077" t="s">
        <v>1451</v>
      </c>
      <c r="E101" s="966" t="s">
        <v>281</v>
      </c>
      <c r="F101" s="827"/>
      <c r="G101" s="825"/>
      <c r="H101" s="825"/>
      <c r="I101" s="822"/>
      <c r="J101" s="836"/>
      <c r="K101" s="821"/>
      <c r="L101" s="821"/>
      <c r="M101" s="830"/>
      <c r="N101" s="831"/>
      <c r="O101" s="821"/>
      <c r="P101" s="821"/>
      <c r="Q101" s="822"/>
      <c r="R101" s="836"/>
      <c r="S101" s="821"/>
      <c r="T101" s="821"/>
      <c r="U101" s="830"/>
      <c r="V101" s="831"/>
      <c r="W101" s="821">
        <v>123</v>
      </c>
      <c r="X101" s="821"/>
      <c r="Y101" s="822"/>
      <c r="Z101" s="831"/>
      <c r="AA101" s="821"/>
      <c r="AB101" s="821"/>
      <c r="AC101" s="822"/>
      <c r="AD101" s="856">
        <f t="shared" si="7"/>
        <v>0</v>
      </c>
      <c r="AE101" s="857">
        <f t="shared" si="8"/>
        <v>123</v>
      </c>
      <c r="AF101" s="857">
        <f t="shared" si="9"/>
        <v>0</v>
      </c>
      <c r="AG101" s="927">
        <f t="shared" si="10"/>
        <v>0</v>
      </c>
      <c r="AH101" s="1156">
        <f t="shared" si="11"/>
        <v>123</v>
      </c>
      <c r="AI101" s="1138"/>
      <c r="AL101" s="971"/>
    </row>
    <row r="102" spans="1:38" s="744" customFormat="1" ht="17.25" customHeight="1" x14ac:dyDescent="0.25">
      <c r="A102" s="1125">
        <f t="shared" si="12"/>
        <v>95</v>
      </c>
      <c r="B102" s="1154" t="s">
        <v>1799</v>
      </c>
      <c r="C102" s="697" t="s">
        <v>1999</v>
      </c>
      <c r="D102" s="1077" t="s">
        <v>26</v>
      </c>
      <c r="E102" s="966" t="s">
        <v>286</v>
      </c>
      <c r="F102" s="827"/>
      <c r="G102" s="825"/>
      <c r="H102" s="825"/>
      <c r="I102" s="822"/>
      <c r="J102" s="836"/>
      <c r="K102" s="821"/>
      <c r="L102" s="821"/>
      <c r="M102" s="830"/>
      <c r="N102" s="831"/>
      <c r="O102" s="821"/>
      <c r="P102" s="821"/>
      <c r="Q102" s="822"/>
      <c r="R102" s="836"/>
      <c r="S102" s="821"/>
      <c r="T102" s="821"/>
      <c r="U102" s="830"/>
      <c r="V102" s="831"/>
      <c r="W102" s="821">
        <v>208</v>
      </c>
      <c r="X102" s="821"/>
      <c r="Y102" s="822"/>
      <c r="Z102" s="831"/>
      <c r="AA102" s="821"/>
      <c r="AB102" s="821"/>
      <c r="AC102" s="822"/>
      <c r="AD102" s="856">
        <f t="shared" si="7"/>
        <v>0</v>
      </c>
      <c r="AE102" s="857">
        <f t="shared" si="8"/>
        <v>208</v>
      </c>
      <c r="AF102" s="857">
        <f t="shared" si="9"/>
        <v>0</v>
      </c>
      <c r="AG102" s="927">
        <f t="shared" si="10"/>
        <v>0</v>
      </c>
      <c r="AH102" s="1156">
        <f t="shared" si="11"/>
        <v>208</v>
      </c>
      <c r="AI102" s="1138"/>
      <c r="AL102" s="971"/>
    </row>
    <row r="103" spans="1:38" s="744" customFormat="1" ht="17.25" customHeight="1" x14ac:dyDescent="0.25">
      <c r="A103" s="1125">
        <f t="shared" si="12"/>
        <v>96</v>
      </c>
      <c r="B103" s="1154" t="s">
        <v>1392</v>
      </c>
      <c r="C103" s="697" t="s">
        <v>2000</v>
      </c>
      <c r="D103" s="1077" t="s">
        <v>1024</v>
      </c>
      <c r="E103" s="966" t="s">
        <v>286</v>
      </c>
      <c r="F103" s="827"/>
      <c r="G103" s="825"/>
      <c r="H103" s="825"/>
      <c r="I103" s="822"/>
      <c r="J103" s="836"/>
      <c r="K103" s="821"/>
      <c r="L103" s="821"/>
      <c r="M103" s="830"/>
      <c r="N103" s="831"/>
      <c r="O103" s="821"/>
      <c r="P103" s="821"/>
      <c r="Q103" s="822"/>
      <c r="R103" s="836"/>
      <c r="S103" s="821"/>
      <c r="T103" s="821"/>
      <c r="U103" s="830"/>
      <c r="V103" s="831"/>
      <c r="W103" s="821"/>
      <c r="X103" s="821">
        <v>147.5</v>
      </c>
      <c r="Y103" s="822"/>
      <c r="Z103" s="831"/>
      <c r="AA103" s="821"/>
      <c r="AB103" s="821"/>
      <c r="AC103" s="822"/>
      <c r="AD103" s="856">
        <f t="shared" si="7"/>
        <v>0</v>
      </c>
      <c r="AE103" s="857">
        <f t="shared" si="8"/>
        <v>0</v>
      </c>
      <c r="AF103" s="857">
        <f t="shared" si="9"/>
        <v>147.5</v>
      </c>
      <c r="AG103" s="927">
        <f t="shared" si="10"/>
        <v>0</v>
      </c>
      <c r="AH103" s="1156">
        <f t="shared" si="11"/>
        <v>147.5</v>
      </c>
      <c r="AI103" s="1138"/>
      <c r="AL103" s="971"/>
    </row>
    <row r="104" spans="1:38" s="744" customFormat="1" ht="17.25" customHeight="1" x14ac:dyDescent="0.25">
      <c r="A104" s="1125">
        <f t="shared" si="12"/>
        <v>97</v>
      </c>
      <c r="B104" s="1154" t="s">
        <v>1768</v>
      </c>
      <c r="C104" s="697" t="s">
        <v>1769</v>
      </c>
      <c r="D104" s="1077" t="s">
        <v>1633</v>
      </c>
      <c r="E104" s="966" t="s">
        <v>286</v>
      </c>
      <c r="F104" s="827"/>
      <c r="G104" s="825"/>
      <c r="H104" s="825"/>
      <c r="I104" s="822"/>
      <c r="J104" s="836"/>
      <c r="K104" s="821"/>
      <c r="L104" s="821"/>
      <c r="M104" s="830"/>
      <c r="N104" s="831"/>
      <c r="O104" s="821"/>
      <c r="P104" s="821"/>
      <c r="Q104" s="822"/>
      <c r="R104" s="836"/>
      <c r="S104" s="821"/>
      <c r="T104" s="821"/>
      <c r="U104" s="830"/>
      <c r="V104" s="831"/>
      <c r="W104" s="821"/>
      <c r="X104" s="821">
        <v>200.5</v>
      </c>
      <c r="Y104" s="822"/>
      <c r="Z104" s="831"/>
      <c r="AA104" s="821"/>
      <c r="AB104" s="821"/>
      <c r="AC104" s="822"/>
      <c r="AD104" s="856">
        <f t="shared" si="7"/>
        <v>0</v>
      </c>
      <c r="AE104" s="857">
        <f t="shared" si="8"/>
        <v>0</v>
      </c>
      <c r="AF104" s="857">
        <f t="shared" si="9"/>
        <v>200.5</v>
      </c>
      <c r="AG104" s="927">
        <f t="shared" si="10"/>
        <v>0</v>
      </c>
      <c r="AH104" s="1156">
        <f t="shared" si="11"/>
        <v>200.5</v>
      </c>
      <c r="AI104" s="1138"/>
      <c r="AL104" s="971"/>
    </row>
    <row r="105" spans="1:38" s="744" customFormat="1" ht="17.25" customHeight="1" x14ac:dyDescent="0.25">
      <c r="A105" s="1125">
        <f t="shared" si="12"/>
        <v>98</v>
      </c>
      <c r="B105" s="1154" t="s">
        <v>1290</v>
      </c>
      <c r="C105" s="697" t="s">
        <v>1067</v>
      </c>
      <c r="D105" s="1077" t="s">
        <v>1563</v>
      </c>
      <c r="E105" s="966" t="s">
        <v>281</v>
      </c>
      <c r="F105" s="827"/>
      <c r="G105" s="825"/>
      <c r="H105" s="825"/>
      <c r="I105" s="822"/>
      <c r="J105" s="836"/>
      <c r="K105" s="821"/>
      <c r="L105" s="821"/>
      <c r="M105" s="830"/>
      <c r="N105" s="831"/>
      <c r="O105" s="821"/>
      <c r="P105" s="821"/>
      <c r="Q105" s="822"/>
      <c r="R105" s="836"/>
      <c r="S105" s="821"/>
      <c r="T105" s="821"/>
      <c r="U105" s="830"/>
      <c r="V105" s="831"/>
      <c r="W105" s="821"/>
      <c r="X105" s="821">
        <v>219</v>
      </c>
      <c r="Y105" s="822"/>
      <c r="Z105" s="831"/>
      <c r="AA105" s="821"/>
      <c r="AB105" s="821"/>
      <c r="AC105" s="822"/>
      <c r="AD105" s="856">
        <f t="shared" si="7"/>
        <v>0</v>
      </c>
      <c r="AE105" s="857">
        <f t="shared" si="8"/>
        <v>0</v>
      </c>
      <c r="AF105" s="857">
        <f t="shared" si="9"/>
        <v>219</v>
      </c>
      <c r="AG105" s="927">
        <f t="shared" si="10"/>
        <v>0</v>
      </c>
      <c r="AH105" s="1156">
        <f t="shared" si="11"/>
        <v>219</v>
      </c>
      <c r="AI105" s="1138"/>
      <c r="AL105" s="971"/>
    </row>
    <row r="106" spans="1:38" s="744" customFormat="1" ht="17.25" customHeight="1" x14ac:dyDescent="0.25">
      <c r="A106" s="1125">
        <f t="shared" si="12"/>
        <v>99</v>
      </c>
      <c r="B106" s="1154" t="s">
        <v>2151</v>
      </c>
      <c r="C106" s="697" t="s">
        <v>2001</v>
      </c>
      <c r="D106" s="1077" t="s">
        <v>26</v>
      </c>
      <c r="E106" s="966" t="s">
        <v>286</v>
      </c>
      <c r="F106" s="827"/>
      <c r="G106" s="825"/>
      <c r="H106" s="825"/>
      <c r="I106" s="822"/>
      <c r="J106" s="836"/>
      <c r="K106" s="821"/>
      <c r="L106" s="821"/>
      <c r="M106" s="830"/>
      <c r="N106" s="831"/>
      <c r="O106" s="821"/>
      <c r="P106" s="821"/>
      <c r="Q106" s="822"/>
      <c r="R106" s="836"/>
      <c r="S106" s="821"/>
      <c r="T106" s="821"/>
      <c r="U106" s="830"/>
      <c r="V106" s="831"/>
      <c r="W106" s="821"/>
      <c r="X106" s="821">
        <v>279</v>
      </c>
      <c r="Y106" s="822"/>
      <c r="Z106" s="831"/>
      <c r="AA106" s="821"/>
      <c r="AB106" s="821"/>
      <c r="AC106" s="822"/>
      <c r="AD106" s="856">
        <f t="shared" si="7"/>
        <v>0</v>
      </c>
      <c r="AE106" s="857">
        <f t="shared" si="8"/>
        <v>0</v>
      </c>
      <c r="AF106" s="857">
        <f t="shared" si="9"/>
        <v>279</v>
      </c>
      <c r="AG106" s="927">
        <f t="shared" si="10"/>
        <v>0</v>
      </c>
      <c r="AH106" s="1156">
        <f t="shared" si="11"/>
        <v>279</v>
      </c>
      <c r="AI106" s="1138"/>
      <c r="AL106" s="971"/>
    </row>
    <row r="107" spans="1:38" s="744" customFormat="1" ht="17.25" customHeight="1" x14ac:dyDescent="0.25">
      <c r="A107" s="1125">
        <f t="shared" si="12"/>
        <v>100</v>
      </c>
      <c r="B107" s="1154" t="s">
        <v>2152</v>
      </c>
      <c r="C107" s="697" t="s">
        <v>2002</v>
      </c>
      <c r="D107" s="1077" t="s">
        <v>2003</v>
      </c>
      <c r="E107" s="966" t="s">
        <v>384</v>
      </c>
      <c r="F107" s="827"/>
      <c r="G107" s="825"/>
      <c r="H107" s="825"/>
      <c r="I107" s="822"/>
      <c r="J107" s="836"/>
      <c r="K107" s="821"/>
      <c r="L107" s="821"/>
      <c r="M107" s="830"/>
      <c r="N107" s="831"/>
      <c r="O107" s="821"/>
      <c r="P107" s="821"/>
      <c r="Q107" s="822"/>
      <c r="R107" s="836"/>
      <c r="S107" s="821"/>
      <c r="T107" s="821"/>
      <c r="U107" s="830"/>
      <c r="V107" s="831"/>
      <c r="W107" s="821"/>
      <c r="X107" s="821"/>
      <c r="Y107" s="822">
        <v>255.5</v>
      </c>
      <c r="Z107" s="831"/>
      <c r="AA107" s="821"/>
      <c r="AB107" s="821"/>
      <c r="AC107" s="822"/>
      <c r="AD107" s="856">
        <f t="shared" si="7"/>
        <v>0</v>
      </c>
      <c r="AE107" s="857">
        <f t="shared" si="8"/>
        <v>0</v>
      </c>
      <c r="AF107" s="857">
        <f t="shared" si="9"/>
        <v>0</v>
      </c>
      <c r="AG107" s="927">
        <f t="shared" si="10"/>
        <v>255.5</v>
      </c>
      <c r="AH107" s="1156">
        <f t="shared" si="11"/>
        <v>255.5</v>
      </c>
      <c r="AI107" s="1138"/>
      <c r="AL107" s="971"/>
    </row>
    <row r="108" spans="1:38" s="744" customFormat="1" ht="17.25" customHeight="1" x14ac:dyDescent="0.25">
      <c r="A108" s="1125">
        <f t="shared" si="12"/>
        <v>101</v>
      </c>
      <c r="B108" s="1154" t="s">
        <v>2156</v>
      </c>
      <c r="C108" s="697" t="s">
        <v>2004</v>
      </c>
      <c r="D108" s="1077" t="s">
        <v>26</v>
      </c>
      <c r="E108" s="966" t="s">
        <v>384</v>
      </c>
      <c r="F108" s="827"/>
      <c r="G108" s="825"/>
      <c r="H108" s="825"/>
      <c r="I108" s="822"/>
      <c r="J108" s="836"/>
      <c r="K108" s="821"/>
      <c r="L108" s="821"/>
      <c r="M108" s="830"/>
      <c r="N108" s="831"/>
      <c r="O108" s="821"/>
      <c r="P108" s="821"/>
      <c r="Q108" s="822"/>
      <c r="R108" s="836"/>
      <c r="S108" s="821"/>
      <c r="T108" s="821"/>
      <c r="U108" s="830"/>
      <c r="V108" s="831"/>
      <c r="W108" s="821"/>
      <c r="X108" s="821"/>
      <c r="Y108" s="822">
        <v>263.5</v>
      </c>
      <c r="Z108" s="831"/>
      <c r="AA108" s="821"/>
      <c r="AB108" s="821"/>
      <c r="AC108" s="822"/>
      <c r="AD108" s="856">
        <f t="shared" si="7"/>
        <v>0</v>
      </c>
      <c r="AE108" s="857">
        <f t="shared" si="8"/>
        <v>0</v>
      </c>
      <c r="AF108" s="857">
        <f t="shared" si="9"/>
        <v>0</v>
      </c>
      <c r="AG108" s="927">
        <f t="shared" si="10"/>
        <v>263.5</v>
      </c>
      <c r="AH108" s="1156">
        <f t="shared" si="11"/>
        <v>263.5</v>
      </c>
      <c r="AI108" s="1138"/>
      <c r="AL108" s="971"/>
    </row>
    <row r="109" spans="1:38" s="744" customFormat="1" ht="17.25" customHeight="1" x14ac:dyDescent="0.25">
      <c r="A109" s="1125">
        <f t="shared" si="12"/>
        <v>102</v>
      </c>
      <c r="B109" s="1154" t="s">
        <v>2153</v>
      </c>
      <c r="C109" s="697" t="s">
        <v>2005</v>
      </c>
      <c r="D109" s="1077" t="s">
        <v>378</v>
      </c>
      <c r="E109" s="966" t="s">
        <v>286</v>
      </c>
      <c r="F109" s="827"/>
      <c r="G109" s="825"/>
      <c r="H109" s="825"/>
      <c r="I109" s="822"/>
      <c r="J109" s="836"/>
      <c r="K109" s="821"/>
      <c r="L109" s="821"/>
      <c r="M109" s="830"/>
      <c r="N109" s="831"/>
      <c r="O109" s="821"/>
      <c r="P109" s="821"/>
      <c r="Q109" s="822"/>
      <c r="R109" s="836"/>
      <c r="S109" s="821"/>
      <c r="T109" s="821"/>
      <c r="U109" s="830"/>
      <c r="V109" s="831"/>
      <c r="W109" s="821"/>
      <c r="X109" s="821"/>
      <c r="Y109" s="822">
        <v>228</v>
      </c>
      <c r="Z109" s="831"/>
      <c r="AA109" s="821"/>
      <c r="AB109" s="821"/>
      <c r="AC109" s="822"/>
      <c r="AD109" s="856">
        <f t="shared" si="7"/>
        <v>0</v>
      </c>
      <c r="AE109" s="857">
        <f t="shared" si="8"/>
        <v>0</v>
      </c>
      <c r="AF109" s="857">
        <f t="shared" si="9"/>
        <v>0</v>
      </c>
      <c r="AG109" s="927">
        <f t="shared" si="10"/>
        <v>228</v>
      </c>
      <c r="AH109" s="1156">
        <f t="shared" si="11"/>
        <v>228</v>
      </c>
      <c r="AI109" s="1138"/>
      <c r="AL109" s="971"/>
    </row>
    <row r="110" spans="1:38" s="744" customFormat="1" ht="17.25" customHeight="1" x14ac:dyDescent="0.25">
      <c r="A110" s="1125">
        <f t="shared" si="12"/>
        <v>103</v>
      </c>
      <c r="B110" s="1154" t="s">
        <v>2007</v>
      </c>
      <c r="C110" s="697" t="s">
        <v>2008</v>
      </c>
      <c r="D110" s="1077" t="s">
        <v>2009</v>
      </c>
      <c r="E110" s="966" t="s">
        <v>1548</v>
      </c>
      <c r="F110" s="827"/>
      <c r="G110" s="825"/>
      <c r="H110" s="825"/>
      <c r="I110" s="822"/>
      <c r="J110" s="836"/>
      <c r="K110" s="821"/>
      <c r="L110" s="821"/>
      <c r="M110" s="830"/>
      <c r="N110" s="831"/>
      <c r="O110" s="821"/>
      <c r="P110" s="821"/>
      <c r="Q110" s="822"/>
      <c r="R110" s="836"/>
      <c r="S110" s="821"/>
      <c r="T110" s="821"/>
      <c r="U110" s="830"/>
      <c r="V110" s="831"/>
      <c r="W110" s="821"/>
      <c r="X110" s="821"/>
      <c r="Y110" s="822"/>
      <c r="Z110" s="831">
        <v>95</v>
      </c>
      <c r="AA110" s="821"/>
      <c r="AB110" s="821"/>
      <c r="AC110" s="822"/>
      <c r="AD110" s="856">
        <f t="shared" si="7"/>
        <v>95</v>
      </c>
      <c r="AE110" s="857">
        <f t="shared" si="8"/>
        <v>0</v>
      </c>
      <c r="AF110" s="857">
        <f t="shared" si="9"/>
        <v>0</v>
      </c>
      <c r="AG110" s="927">
        <f t="shared" si="10"/>
        <v>0</v>
      </c>
      <c r="AH110" s="1156">
        <f t="shared" si="11"/>
        <v>95</v>
      </c>
      <c r="AI110" s="1138"/>
      <c r="AL110" s="971"/>
    </row>
    <row r="111" spans="1:38" s="744" customFormat="1" ht="17.25" customHeight="1" x14ac:dyDescent="0.25">
      <c r="A111" s="1125">
        <f t="shared" si="12"/>
        <v>104</v>
      </c>
      <c r="B111" s="1154" t="s">
        <v>2010</v>
      </c>
      <c r="C111" s="697" t="s">
        <v>2011</v>
      </c>
      <c r="D111" s="1077" t="s">
        <v>2012</v>
      </c>
      <c r="E111" s="966" t="s">
        <v>1852</v>
      </c>
      <c r="F111" s="827"/>
      <c r="G111" s="825"/>
      <c r="H111" s="825"/>
      <c r="I111" s="822"/>
      <c r="J111" s="836"/>
      <c r="K111" s="821"/>
      <c r="L111" s="821"/>
      <c r="M111" s="830"/>
      <c r="N111" s="831"/>
      <c r="O111" s="821"/>
      <c r="P111" s="821"/>
      <c r="Q111" s="822"/>
      <c r="R111" s="836"/>
      <c r="S111" s="821"/>
      <c r="T111" s="821"/>
      <c r="U111" s="830"/>
      <c r="V111" s="831"/>
      <c r="W111" s="821"/>
      <c r="X111" s="821"/>
      <c r="Y111" s="822"/>
      <c r="Z111" s="831">
        <v>83</v>
      </c>
      <c r="AA111" s="821"/>
      <c r="AB111" s="821"/>
      <c r="AC111" s="822"/>
      <c r="AD111" s="856">
        <f t="shared" si="7"/>
        <v>83</v>
      </c>
      <c r="AE111" s="857">
        <f t="shared" si="8"/>
        <v>0</v>
      </c>
      <c r="AF111" s="857">
        <f t="shared" si="9"/>
        <v>0</v>
      </c>
      <c r="AG111" s="927">
        <f t="shared" si="10"/>
        <v>0</v>
      </c>
      <c r="AH111" s="1156">
        <f t="shared" si="11"/>
        <v>83</v>
      </c>
      <c r="AI111" s="1138"/>
      <c r="AL111" s="971"/>
    </row>
    <row r="112" spans="1:38" s="744" customFormat="1" ht="17.25" customHeight="1" x14ac:dyDescent="0.25">
      <c r="A112" s="1125">
        <f t="shared" si="12"/>
        <v>105</v>
      </c>
      <c r="B112" s="1154" t="s">
        <v>2013</v>
      </c>
      <c r="C112" s="697" t="s">
        <v>2014</v>
      </c>
      <c r="D112" s="1077" t="s">
        <v>69</v>
      </c>
      <c r="E112" s="966" t="s">
        <v>1852</v>
      </c>
      <c r="F112" s="827"/>
      <c r="G112" s="825"/>
      <c r="H112" s="825"/>
      <c r="I112" s="822"/>
      <c r="J112" s="836"/>
      <c r="K112" s="821"/>
      <c r="L112" s="821"/>
      <c r="M112" s="830"/>
      <c r="N112" s="831"/>
      <c r="O112" s="821"/>
      <c r="P112" s="821"/>
      <c r="Q112" s="822"/>
      <c r="R112" s="836"/>
      <c r="S112" s="821"/>
      <c r="T112" s="821"/>
      <c r="U112" s="830"/>
      <c r="V112" s="831"/>
      <c r="W112" s="821"/>
      <c r="X112" s="821"/>
      <c r="Y112" s="822"/>
      <c r="Z112" s="831">
        <v>95</v>
      </c>
      <c r="AA112" s="821"/>
      <c r="AB112" s="821"/>
      <c r="AC112" s="822"/>
      <c r="AD112" s="856">
        <f t="shared" si="7"/>
        <v>95</v>
      </c>
      <c r="AE112" s="857">
        <f t="shared" si="8"/>
        <v>0</v>
      </c>
      <c r="AF112" s="857">
        <f t="shared" si="9"/>
        <v>0</v>
      </c>
      <c r="AG112" s="927">
        <f t="shared" si="10"/>
        <v>0</v>
      </c>
      <c r="AH112" s="1156">
        <f t="shared" si="11"/>
        <v>95</v>
      </c>
      <c r="AI112" s="1138"/>
      <c r="AL112" s="971"/>
    </row>
    <row r="113" spans="1:69" s="744" customFormat="1" ht="17.25" customHeight="1" thickBot="1" x14ac:dyDescent="0.3">
      <c r="A113" s="1125">
        <f t="shared" si="12"/>
        <v>106</v>
      </c>
      <c r="B113" s="1154" t="s">
        <v>1713</v>
      </c>
      <c r="C113" s="697" t="s">
        <v>2015</v>
      </c>
      <c r="D113" s="1077" t="s">
        <v>1598</v>
      </c>
      <c r="E113" s="966" t="s">
        <v>1852</v>
      </c>
      <c r="F113" s="827"/>
      <c r="G113" s="825"/>
      <c r="H113" s="825"/>
      <c r="I113" s="822"/>
      <c r="J113" s="836"/>
      <c r="K113" s="821"/>
      <c r="L113" s="821"/>
      <c r="M113" s="830"/>
      <c r="N113" s="831"/>
      <c r="O113" s="821"/>
      <c r="P113" s="821"/>
      <c r="Q113" s="822"/>
      <c r="R113" s="836"/>
      <c r="S113" s="821"/>
      <c r="T113" s="821"/>
      <c r="U113" s="830"/>
      <c r="V113" s="831"/>
      <c r="W113" s="821"/>
      <c r="X113" s="821"/>
      <c r="Y113" s="822"/>
      <c r="Z113" s="831">
        <v>147.5</v>
      </c>
      <c r="AA113" s="821"/>
      <c r="AB113" s="821"/>
      <c r="AC113" s="822"/>
      <c r="AD113" s="856">
        <f t="shared" si="7"/>
        <v>147.5</v>
      </c>
      <c r="AE113" s="857">
        <f t="shared" si="8"/>
        <v>0</v>
      </c>
      <c r="AF113" s="857">
        <f t="shared" si="9"/>
        <v>0</v>
      </c>
      <c r="AG113" s="927">
        <f t="shared" si="10"/>
        <v>0</v>
      </c>
      <c r="AH113" s="1156">
        <f t="shared" si="11"/>
        <v>147.5</v>
      </c>
      <c r="AI113" s="1138"/>
      <c r="AL113" s="971"/>
    </row>
    <row r="114" spans="1:69" s="744" customFormat="1" ht="17.25" customHeight="1" x14ac:dyDescent="0.25">
      <c r="A114" s="1125">
        <f t="shared" si="12"/>
        <v>107</v>
      </c>
      <c r="B114" s="1154" t="s">
        <v>1306</v>
      </c>
      <c r="C114" s="625" t="s">
        <v>2016</v>
      </c>
      <c r="D114" s="1077" t="s">
        <v>1885</v>
      </c>
      <c r="E114" s="968" t="s">
        <v>1548</v>
      </c>
      <c r="F114" s="852"/>
      <c r="G114" s="853"/>
      <c r="H114" s="853"/>
      <c r="I114" s="873"/>
      <c r="J114" s="928"/>
      <c r="K114" s="857"/>
      <c r="L114" s="857"/>
      <c r="M114" s="855"/>
      <c r="N114" s="856"/>
      <c r="O114" s="857"/>
      <c r="P114" s="857"/>
      <c r="Q114" s="927"/>
      <c r="R114" s="928"/>
      <c r="S114" s="857"/>
      <c r="T114" s="857"/>
      <c r="U114" s="927"/>
      <c r="V114" s="928"/>
      <c r="W114" s="857"/>
      <c r="X114" s="857"/>
      <c r="Y114" s="855"/>
      <c r="Z114" s="856"/>
      <c r="AA114" s="857">
        <v>122</v>
      </c>
      <c r="AB114" s="857"/>
      <c r="AC114" s="927"/>
      <c r="AD114" s="856">
        <f t="shared" si="7"/>
        <v>0</v>
      </c>
      <c r="AE114" s="857">
        <f t="shared" si="8"/>
        <v>122</v>
      </c>
      <c r="AF114" s="857">
        <f t="shared" si="9"/>
        <v>0</v>
      </c>
      <c r="AG114" s="927">
        <f t="shared" si="10"/>
        <v>0</v>
      </c>
      <c r="AH114" s="1156">
        <f t="shared" si="11"/>
        <v>122</v>
      </c>
      <c r="AI114" s="1146">
        <v>1</v>
      </c>
      <c r="AL114" s="500"/>
      <c r="AM114" s="488"/>
    </row>
    <row r="115" spans="1:69" s="1095" customFormat="1" x14ac:dyDescent="0.2">
      <c r="A115" s="488"/>
      <c r="B115" s="488"/>
      <c r="C115" s="500"/>
      <c r="D115" s="488"/>
      <c r="F115" s="488"/>
      <c r="G115" s="488"/>
      <c r="H115" s="488"/>
      <c r="I115" s="488"/>
      <c r="J115" s="488"/>
      <c r="K115" s="488"/>
      <c r="L115" s="488"/>
      <c r="M115" s="488"/>
      <c r="N115" s="488"/>
      <c r="O115" s="488"/>
      <c r="P115" s="488"/>
      <c r="Q115" s="488"/>
      <c r="R115" s="488"/>
      <c r="S115" s="488"/>
      <c r="T115" s="488"/>
      <c r="U115" s="488"/>
      <c r="V115" s="488"/>
      <c r="W115" s="488"/>
      <c r="X115" s="488"/>
      <c r="Y115" s="488"/>
      <c r="Z115" s="488"/>
      <c r="AA115" s="488"/>
      <c r="AB115" s="488"/>
      <c r="AC115" s="488"/>
      <c r="AD115" s="488"/>
      <c r="AE115" s="488"/>
      <c r="AF115" s="488"/>
      <c r="AG115" s="488"/>
      <c r="AH115" s="478"/>
      <c r="AI115" s="715"/>
      <c r="AJ115" s="477"/>
      <c r="AK115" s="477"/>
      <c r="AL115" s="500"/>
      <c r="AM115" s="488"/>
      <c r="AN115" s="488"/>
      <c r="AO115" s="488"/>
      <c r="AP115" s="488"/>
      <c r="AQ115" s="488"/>
      <c r="AR115" s="488"/>
      <c r="AS115" s="488"/>
      <c r="AT115" s="488"/>
      <c r="AU115" s="488"/>
      <c r="AV115" s="488"/>
      <c r="AW115" s="488"/>
      <c r="AX115" s="488"/>
      <c r="AY115" s="488"/>
      <c r="AZ115" s="488"/>
      <c r="BA115" s="488"/>
      <c r="BB115" s="488"/>
      <c r="BC115" s="488"/>
      <c r="BD115" s="488"/>
      <c r="BE115" s="488"/>
      <c r="BF115" s="488"/>
      <c r="BG115" s="488"/>
      <c r="BH115" s="488"/>
      <c r="BI115" s="488"/>
      <c r="BJ115" s="488"/>
      <c r="BK115" s="488"/>
      <c r="BL115" s="488"/>
      <c r="BM115" s="488"/>
      <c r="BN115" s="488"/>
      <c r="BO115" s="488"/>
      <c r="BP115" s="488"/>
      <c r="BQ115" s="488"/>
    </row>
    <row r="116" spans="1:69" s="1095" customFormat="1" x14ac:dyDescent="0.2">
      <c r="A116" s="488"/>
      <c r="B116" s="488"/>
      <c r="C116" s="500"/>
      <c r="D116" s="488"/>
      <c r="F116" s="488"/>
      <c r="G116" s="488"/>
      <c r="H116" s="488"/>
      <c r="I116" s="488"/>
      <c r="J116" s="488"/>
      <c r="K116" s="488"/>
      <c r="L116" s="488"/>
      <c r="M116" s="488"/>
      <c r="N116" s="488"/>
      <c r="O116" s="488"/>
      <c r="P116" s="488"/>
      <c r="Q116" s="488"/>
      <c r="R116" s="488"/>
      <c r="S116" s="488"/>
      <c r="T116" s="488"/>
      <c r="U116" s="488"/>
      <c r="V116" s="488"/>
      <c r="W116" s="488"/>
      <c r="X116" s="488"/>
      <c r="Y116" s="488"/>
      <c r="Z116" s="488"/>
      <c r="AA116" s="488"/>
      <c r="AB116" s="488"/>
      <c r="AC116" s="488"/>
      <c r="AD116" s="488"/>
      <c r="AE116" s="488"/>
      <c r="AF116" s="488"/>
      <c r="AG116" s="488"/>
      <c r="AH116" s="478"/>
      <c r="AI116" s="715"/>
      <c r="AJ116" s="477"/>
      <c r="AK116" s="477"/>
      <c r="AL116" s="500"/>
      <c r="AM116" s="488"/>
      <c r="AN116" s="488"/>
      <c r="AO116" s="488"/>
      <c r="AP116" s="488"/>
      <c r="AQ116" s="488"/>
      <c r="AR116" s="488"/>
      <c r="AS116" s="488"/>
      <c r="AT116" s="488"/>
      <c r="AU116" s="488"/>
      <c r="AV116" s="488"/>
      <c r="AW116" s="488"/>
      <c r="AX116" s="488"/>
      <c r="AY116" s="488"/>
      <c r="AZ116" s="488"/>
      <c r="BA116" s="488"/>
      <c r="BB116" s="488"/>
      <c r="BC116" s="488"/>
      <c r="BD116" s="488"/>
      <c r="BE116" s="488"/>
      <c r="BF116" s="488"/>
      <c r="BG116" s="488"/>
      <c r="BH116" s="488"/>
      <c r="BI116" s="488"/>
      <c r="BJ116" s="488"/>
      <c r="BK116" s="488"/>
      <c r="BL116" s="488"/>
      <c r="BM116" s="488"/>
      <c r="BN116" s="488"/>
      <c r="BO116" s="488"/>
      <c r="BP116" s="488"/>
      <c r="BQ116" s="488"/>
    </row>
    <row r="117" spans="1:69" s="1095" customFormat="1" x14ac:dyDescent="0.2">
      <c r="A117" s="488"/>
      <c r="B117" s="488"/>
      <c r="C117" s="500"/>
      <c r="D117" s="488"/>
      <c r="F117" s="488"/>
      <c r="G117" s="488"/>
      <c r="H117" s="488"/>
      <c r="I117" s="488"/>
      <c r="J117" s="488"/>
      <c r="K117" s="488"/>
      <c r="L117" s="488"/>
      <c r="M117" s="488"/>
      <c r="N117" s="488"/>
      <c r="O117" s="488"/>
      <c r="P117" s="488"/>
      <c r="Q117" s="488"/>
      <c r="R117" s="488"/>
      <c r="S117" s="488"/>
      <c r="T117" s="488"/>
      <c r="U117" s="488"/>
      <c r="V117" s="488"/>
      <c r="W117" s="488"/>
      <c r="X117" s="488"/>
      <c r="Y117" s="488"/>
      <c r="Z117" s="488"/>
      <c r="AA117" s="488"/>
      <c r="AB117" s="488"/>
      <c r="AC117" s="488"/>
      <c r="AD117" s="488"/>
      <c r="AE117" s="488"/>
      <c r="AF117" s="488"/>
      <c r="AG117" s="488"/>
      <c r="AH117" s="478"/>
      <c r="AI117" s="715"/>
      <c r="AJ117" s="477"/>
      <c r="AK117" s="477"/>
      <c r="AL117" s="500"/>
      <c r="AM117" s="488"/>
      <c r="AN117" s="488"/>
      <c r="AO117" s="488"/>
      <c r="AP117" s="488"/>
      <c r="AQ117" s="488"/>
      <c r="AR117" s="488"/>
      <c r="AS117" s="488"/>
      <c r="AT117" s="488"/>
      <c r="AU117" s="488"/>
      <c r="AV117" s="488"/>
      <c r="AW117" s="488"/>
      <c r="AX117" s="488"/>
      <c r="AY117" s="488"/>
      <c r="AZ117" s="488"/>
      <c r="BA117" s="488"/>
      <c r="BB117" s="488"/>
      <c r="BC117" s="488"/>
      <c r="BD117" s="488"/>
      <c r="BE117" s="488"/>
      <c r="BF117" s="488"/>
      <c r="BG117" s="488"/>
      <c r="BH117" s="488"/>
      <c r="BI117" s="488"/>
      <c r="BJ117" s="488"/>
      <c r="BK117" s="488"/>
      <c r="BL117" s="488"/>
      <c r="BM117" s="488"/>
      <c r="BN117" s="488"/>
      <c r="BO117" s="488"/>
      <c r="BP117" s="488"/>
      <c r="BQ117" s="488"/>
    </row>
    <row r="118" spans="1:69" s="1095" customFormat="1" x14ac:dyDescent="0.2">
      <c r="A118" s="488"/>
      <c r="B118" s="488"/>
      <c r="C118" s="500"/>
      <c r="D118" s="488"/>
      <c r="F118" s="488"/>
      <c r="G118" s="488"/>
      <c r="H118" s="488"/>
      <c r="I118" s="488"/>
      <c r="J118" s="488"/>
      <c r="K118" s="488"/>
      <c r="L118" s="488"/>
      <c r="M118" s="488"/>
      <c r="N118" s="488"/>
      <c r="O118" s="488"/>
      <c r="P118" s="488"/>
      <c r="Q118" s="488"/>
      <c r="R118" s="488"/>
      <c r="S118" s="488"/>
      <c r="T118" s="488"/>
      <c r="U118" s="488"/>
      <c r="V118" s="488"/>
      <c r="W118" s="488"/>
      <c r="X118" s="488"/>
      <c r="Y118" s="488"/>
      <c r="Z118" s="488"/>
      <c r="AA118" s="488"/>
      <c r="AB118" s="488"/>
      <c r="AC118" s="488"/>
      <c r="AD118" s="488"/>
      <c r="AE118" s="488"/>
      <c r="AF118" s="488"/>
      <c r="AG118" s="488"/>
      <c r="AH118" s="478"/>
      <c r="AI118" s="715"/>
      <c r="AJ118" s="477"/>
      <c r="AK118" s="477"/>
      <c r="AL118" s="500"/>
      <c r="AM118" s="488"/>
      <c r="AN118" s="488"/>
      <c r="AO118" s="488"/>
      <c r="AP118" s="488"/>
      <c r="AQ118" s="488"/>
      <c r="AR118" s="488"/>
      <c r="AS118" s="488"/>
      <c r="AT118" s="488"/>
      <c r="AU118" s="488"/>
      <c r="AV118" s="488"/>
      <c r="AW118" s="488"/>
      <c r="AX118" s="488"/>
      <c r="AY118" s="488"/>
      <c r="AZ118" s="488"/>
      <c r="BA118" s="488"/>
      <c r="BB118" s="488"/>
      <c r="BC118" s="488"/>
      <c r="BD118" s="488"/>
      <c r="BE118" s="488"/>
      <c r="BF118" s="488"/>
      <c r="BG118" s="488"/>
      <c r="BH118" s="488"/>
      <c r="BI118" s="488"/>
      <c r="BJ118" s="488"/>
      <c r="BK118" s="488"/>
      <c r="BL118" s="488"/>
      <c r="BM118" s="488"/>
      <c r="BN118" s="488"/>
      <c r="BO118" s="488"/>
      <c r="BP118" s="488"/>
      <c r="BQ118" s="488"/>
    </row>
  </sheetData>
  <autoFilter ref="B1:B118" xr:uid="{12888AB7-8D03-47F0-9D6F-DF5D3CC3A9AB}"/>
  <mergeCells count="33">
    <mergeCell ref="V2:Y2"/>
    <mergeCell ref="V4:Y5"/>
    <mergeCell ref="Z4:AC5"/>
    <mergeCell ref="R2:U2"/>
    <mergeCell ref="R4:U5"/>
    <mergeCell ref="AI4:AI5"/>
    <mergeCell ref="D6:E6"/>
    <mergeCell ref="F6:I6"/>
    <mergeCell ref="J6:M6"/>
    <mergeCell ref="N6:Q6"/>
    <mergeCell ref="R6:U6"/>
    <mergeCell ref="V6:Y6"/>
    <mergeCell ref="Z6:AC6"/>
    <mergeCell ref="AD2:AH5"/>
    <mergeCell ref="F3:I3"/>
    <mergeCell ref="J3:M3"/>
    <mergeCell ref="N3:Q3"/>
    <mergeCell ref="R3:U3"/>
    <mergeCell ref="V3:Y3"/>
    <mergeCell ref="Z3:AC3"/>
    <mergeCell ref="Z2:AC2"/>
    <mergeCell ref="F4:I5"/>
    <mergeCell ref="A2:A7"/>
    <mergeCell ref="F2:I2"/>
    <mergeCell ref="J2:M2"/>
    <mergeCell ref="N2:Q2"/>
    <mergeCell ref="B4:B7"/>
    <mergeCell ref="D4:E5"/>
    <mergeCell ref="N4:Q5"/>
    <mergeCell ref="B2:E2"/>
    <mergeCell ref="B3:E3"/>
    <mergeCell ref="D7:E7"/>
    <mergeCell ref="J4:M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4" fitToHeight="0" pageOrder="overThenDown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1A9FF-861F-4290-B1F2-378FD2884ED4}">
  <dimension ref="A1:BQ109"/>
  <sheetViews>
    <sheetView showGridLines="0" zoomScale="70" zoomScaleNormal="70" zoomScaleSheetLayoutView="30" workbookViewId="0">
      <pane xSplit="4" topLeftCell="E1" activePane="topRight" state="frozen"/>
      <selection pane="topRight" activeCell="B4" sqref="B4:B7"/>
    </sheetView>
  </sheetViews>
  <sheetFormatPr defaultRowHeight="12.75" x14ac:dyDescent="0.2"/>
  <cols>
    <col min="1" max="1" width="6.140625" style="488" customWidth="1"/>
    <col min="2" max="2" width="33.28515625" style="488" customWidth="1"/>
    <col min="3" max="3" width="35.85546875" style="488" customWidth="1"/>
    <col min="4" max="4" width="23.42578125" style="488" customWidth="1"/>
    <col min="5" max="5" width="10.42578125" style="1095" bestFit="1" customWidth="1"/>
    <col min="6" max="29" width="8.7109375" style="488" customWidth="1"/>
    <col min="30" max="33" width="10.7109375" style="488" customWidth="1"/>
    <col min="34" max="34" width="10.7109375" style="478" customWidth="1"/>
    <col min="35" max="35" width="17.28515625" style="715" hidden="1" customWidth="1"/>
    <col min="36" max="36" width="3.42578125" style="477" customWidth="1"/>
    <col min="37" max="37" width="12" style="477" customWidth="1"/>
    <col min="38" max="38" width="8" style="500" customWidth="1"/>
    <col min="39" max="39" width="12" style="488" customWidth="1"/>
    <col min="40" max="40" width="10.140625" style="488" customWidth="1"/>
    <col min="41" max="16384" width="9.140625" style="488"/>
  </cols>
  <sheetData>
    <row r="1" spans="1:69" s="863" customFormat="1" ht="28.5" customHeight="1" thickBot="1" x14ac:dyDescent="0.45">
      <c r="A1" s="978"/>
      <c r="B1" s="960" t="s">
        <v>1683</v>
      </c>
      <c r="C1" s="960"/>
      <c r="D1" s="960"/>
      <c r="E1" s="1090"/>
      <c r="F1" s="960"/>
      <c r="G1" s="960"/>
      <c r="H1" s="960"/>
      <c r="I1" s="960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  <c r="W1" s="943"/>
      <c r="X1" s="943"/>
      <c r="Y1" s="943"/>
      <c r="Z1" s="943"/>
      <c r="AA1" s="943"/>
      <c r="AB1" s="943"/>
      <c r="AC1" s="943"/>
      <c r="AD1" s="943"/>
      <c r="AE1" s="943"/>
      <c r="AF1" s="943"/>
      <c r="AG1" s="943"/>
      <c r="AH1" s="944"/>
      <c r="AI1" s="864"/>
      <c r="AL1" s="1157"/>
    </row>
    <row r="2" spans="1:69" s="859" customFormat="1" ht="49.5" customHeight="1" thickBot="1" x14ac:dyDescent="0.3">
      <c r="A2" s="1274" t="s">
        <v>916</v>
      </c>
      <c r="B2" s="979"/>
      <c r="C2" s="980" t="s">
        <v>841</v>
      </c>
      <c r="D2" s="981"/>
      <c r="E2" s="1091"/>
      <c r="F2" s="1276" t="s">
        <v>1621</v>
      </c>
      <c r="G2" s="1277"/>
      <c r="H2" s="1277"/>
      <c r="I2" s="1278"/>
      <c r="J2" s="1276" t="s">
        <v>1621</v>
      </c>
      <c r="K2" s="1277"/>
      <c r="L2" s="1277"/>
      <c r="M2" s="1278"/>
      <c r="N2" s="1276" t="s">
        <v>1672</v>
      </c>
      <c r="O2" s="1277"/>
      <c r="P2" s="1277"/>
      <c r="Q2" s="1278"/>
      <c r="R2" s="1276" t="s">
        <v>1803</v>
      </c>
      <c r="S2" s="1277"/>
      <c r="T2" s="1277"/>
      <c r="U2" s="1278"/>
      <c r="V2" s="1277" t="s">
        <v>1764</v>
      </c>
      <c r="W2" s="1277"/>
      <c r="X2" s="1277"/>
      <c r="Y2" s="1277"/>
      <c r="Z2" s="1276" t="s">
        <v>1672</v>
      </c>
      <c r="AA2" s="1277"/>
      <c r="AB2" s="1277"/>
      <c r="AC2" s="1278"/>
      <c r="AD2" s="1283" t="s">
        <v>2149</v>
      </c>
      <c r="AE2" s="1283"/>
      <c r="AF2" s="1283"/>
      <c r="AG2" s="1283"/>
      <c r="AH2" s="1284"/>
      <c r="AI2" s="861"/>
      <c r="AL2" s="1158"/>
    </row>
    <row r="3" spans="1:69" s="859" customFormat="1" ht="49.5" customHeight="1" thickBot="1" x14ac:dyDescent="0.3">
      <c r="A3" s="1275"/>
      <c r="B3" s="979"/>
      <c r="C3" s="980" t="s">
        <v>842</v>
      </c>
      <c r="D3" s="981"/>
      <c r="E3" s="1091"/>
      <c r="F3" s="1276" t="s">
        <v>813</v>
      </c>
      <c r="G3" s="1277"/>
      <c r="H3" s="1277"/>
      <c r="I3" s="1278"/>
      <c r="J3" s="1276" t="s">
        <v>813</v>
      </c>
      <c r="K3" s="1277"/>
      <c r="L3" s="1277"/>
      <c r="M3" s="1278"/>
      <c r="N3" s="1276" t="s">
        <v>813</v>
      </c>
      <c r="O3" s="1277"/>
      <c r="P3" s="1277"/>
      <c r="Q3" s="1278"/>
      <c r="R3" s="1276" t="s">
        <v>1630</v>
      </c>
      <c r="S3" s="1277"/>
      <c r="T3" s="1277"/>
      <c r="U3" s="1278"/>
      <c r="V3" s="1277" t="s">
        <v>1765</v>
      </c>
      <c r="W3" s="1277"/>
      <c r="X3" s="1277"/>
      <c r="Y3" s="1278"/>
      <c r="Z3" s="1276" t="s">
        <v>1850</v>
      </c>
      <c r="AA3" s="1277"/>
      <c r="AB3" s="1277"/>
      <c r="AC3" s="1278"/>
      <c r="AD3" s="1285"/>
      <c r="AE3" s="1285"/>
      <c r="AF3" s="1285"/>
      <c r="AG3" s="1285"/>
      <c r="AH3" s="1286"/>
      <c r="AI3" s="861"/>
      <c r="AL3" s="1158"/>
    </row>
    <row r="4" spans="1:69" s="859" customFormat="1" ht="18" customHeight="1" x14ac:dyDescent="0.25">
      <c r="A4" s="1275"/>
      <c r="B4" s="1289" t="s">
        <v>1</v>
      </c>
      <c r="C4" s="1234" t="s">
        <v>2</v>
      </c>
      <c r="D4" s="1291" t="s">
        <v>1140</v>
      </c>
      <c r="E4" s="1292"/>
      <c r="F4" s="1295" t="s">
        <v>1684</v>
      </c>
      <c r="G4" s="1296"/>
      <c r="H4" s="1296"/>
      <c r="I4" s="1297"/>
      <c r="J4" s="1296" t="s">
        <v>1685</v>
      </c>
      <c r="K4" s="1296"/>
      <c r="L4" s="1296"/>
      <c r="M4" s="1296"/>
      <c r="N4" s="1295" t="s">
        <v>1802</v>
      </c>
      <c r="O4" s="1296"/>
      <c r="P4" s="1296"/>
      <c r="Q4" s="1297"/>
      <c r="R4" s="1301" t="s">
        <v>1804</v>
      </c>
      <c r="S4" s="1296"/>
      <c r="T4" s="1296"/>
      <c r="U4" s="1297"/>
      <c r="V4" s="1296" t="s">
        <v>1801</v>
      </c>
      <c r="W4" s="1296"/>
      <c r="X4" s="1296"/>
      <c r="Y4" s="1296"/>
      <c r="Z4" s="1295" t="s">
        <v>1689</v>
      </c>
      <c r="AA4" s="1296"/>
      <c r="AB4" s="1296"/>
      <c r="AC4" s="1297"/>
      <c r="AD4" s="1285"/>
      <c r="AE4" s="1285"/>
      <c r="AF4" s="1285"/>
      <c r="AG4" s="1285"/>
      <c r="AH4" s="1286"/>
      <c r="AI4" s="1279" t="s">
        <v>617</v>
      </c>
      <c r="AL4" s="1158"/>
    </row>
    <row r="5" spans="1:69" s="859" customFormat="1" ht="45" customHeight="1" thickBot="1" x14ac:dyDescent="0.3">
      <c r="A5" s="1275"/>
      <c r="B5" s="1290"/>
      <c r="C5" s="1235"/>
      <c r="D5" s="1293"/>
      <c r="E5" s="1294"/>
      <c r="F5" s="1298"/>
      <c r="G5" s="1299"/>
      <c r="H5" s="1299"/>
      <c r="I5" s="1300"/>
      <c r="J5" s="1299"/>
      <c r="K5" s="1299"/>
      <c r="L5" s="1299"/>
      <c r="M5" s="1299"/>
      <c r="N5" s="1298"/>
      <c r="O5" s="1299"/>
      <c r="P5" s="1299"/>
      <c r="Q5" s="1300"/>
      <c r="R5" s="1298"/>
      <c r="S5" s="1299"/>
      <c r="T5" s="1299"/>
      <c r="U5" s="1300"/>
      <c r="V5" s="1299"/>
      <c r="W5" s="1299"/>
      <c r="X5" s="1299"/>
      <c r="Y5" s="1299"/>
      <c r="Z5" s="1298"/>
      <c r="AA5" s="1299"/>
      <c r="AB5" s="1299"/>
      <c r="AC5" s="1300"/>
      <c r="AD5" s="1285"/>
      <c r="AE5" s="1285"/>
      <c r="AF5" s="1285"/>
      <c r="AG5" s="1285"/>
      <c r="AH5" s="1286"/>
      <c r="AI5" s="1280"/>
      <c r="AL5" s="1158"/>
    </row>
    <row r="6" spans="1:69" s="859" customFormat="1" ht="39" customHeight="1" thickBot="1" x14ac:dyDescent="0.3">
      <c r="A6" s="1275"/>
      <c r="B6" s="1290"/>
      <c r="C6" s="1235"/>
      <c r="D6" s="1281" t="s">
        <v>1007</v>
      </c>
      <c r="E6" s="1282"/>
      <c r="F6" s="1276" t="s">
        <v>1488</v>
      </c>
      <c r="G6" s="1277"/>
      <c r="H6" s="1277"/>
      <c r="I6" s="1278"/>
      <c r="J6" s="1276" t="s">
        <v>1686</v>
      </c>
      <c r="K6" s="1277"/>
      <c r="L6" s="1277"/>
      <c r="M6" s="1278"/>
      <c r="N6" s="1276" t="s">
        <v>1687</v>
      </c>
      <c r="O6" s="1277"/>
      <c r="P6" s="1277"/>
      <c r="Q6" s="1278"/>
      <c r="R6" s="1276" t="s">
        <v>1488</v>
      </c>
      <c r="S6" s="1277"/>
      <c r="T6" s="1277"/>
      <c r="U6" s="1278"/>
      <c r="V6" s="1276" t="s">
        <v>1688</v>
      </c>
      <c r="W6" s="1277"/>
      <c r="X6" s="1277"/>
      <c r="Y6" s="1278"/>
      <c r="Z6" s="1276" t="s">
        <v>1690</v>
      </c>
      <c r="AA6" s="1277"/>
      <c r="AB6" s="1277"/>
      <c r="AC6" s="1278"/>
      <c r="AD6" s="1104"/>
      <c r="AE6" s="1104"/>
      <c r="AF6" s="1104"/>
      <c r="AG6" s="1104"/>
      <c r="AH6" s="1105"/>
      <c r="AI6" s="861"/>
      <c r="AL6" s="1158"/>
    </row>
    <row r="7" spans="1:69" s="859" customFormat="1" ht="22.5" customHeight="1" thickBot="1" x14ac:dyDescent="0.35">
      <c r="A7" s="1275"/>
      <c r="B7" s="1287"/>
      <c r="C7" s="1236"/>
      <c r="D7" s="1287" t="s">
        <v>4</v>
      </c>
      <c r="E7" s="1288"/>
      <c r="F7" s="891" t="s">
        <v>22</v>
      </c>
      <c r="G7" s="892" t="s">
        <v>72</v>
      </c>
      <c r="H7" s="892" t="s">
        <v>108</v>
      </c>
      <c r="I7" s="893" t="s">
        <v>116</v>
      </c>
      <c r="J7" s="891" t="s">
        <v>22</v>
      </c>
      <c r="K7" s="892" t="s">
        <v>72</v>
      </c>
      <c r="L7" s="892" t="s">
        <v>108</v>
      </c>
      <c r="M7" s="893" t="s">
        <v>116</v>
      </c>
      <c r="N7" s="891" t="s">
        <v>22</v>
      </c>
      <c r="O7" s="892" t="s">
        <v>72</v>
      </c>
      <c r="P7" s="892" t="s">
        <v>108</v>
      </c>
      <c r="Q7" s="893" t="s">
        <v>116</v>
      </c>
      <c r="R7" s="891" t="s">
        <v>22</v>
      </c>
      <c r="S7" s="892" t="s">
        <v>72</v>
      </c>
      <c r="T7" s="892" t="s">
        <v>108</v>
      </c>
      <c r="U7" s="893" t="s">
        <v>116</v>
      </c>
      <c r="V7" s="891" t="s">
        <v>22</v>
      </c>
      <c r="W7" s="892" t="s">
        <v>72</v>
      </c>
      <c r="X7" s="892" t="s">
        <v>108</v>
      </c>
      <c r="Y7" s="893" t="s">
        <v>116</v>
      </c>
      <c r="Z7" s="891" t="s">
        <v>22</v>
      </c>
      <c r="AA7" s="892" t="s">
        <v>72</v>
      </c>
      <c r="AB7" s="892" t="s">
        <v>108</v>
      </c>
      <c r="AC7" s="893" t="s">
        <v>116</v>
      </c>
      <c r="AD7" s="1082" t="s">
        <v>804</v>
      </c>
      <c r="AE7" s="1083">
        <v>1</v>
      </c>
      <c r="AF7" s="1084">
        <v>2</v>
      </c>
      <c r="AG7" s="1085">
        <v>3</v>
      </c>
      <c r="AH7" s="1086" t="s">
        <v>811</v>
      </c>
      <c r="AI7" s="861"/>
      <c r="AL7" s="1158"/>
    </row>
    <row r="8" spans="1:69" s="744" customFormat="1" ht="17.25" customHeight="1" x14ac:dyDescent="0.25">
      <c r="A8" s="1125">
        <v>1</v>
      </c>
      <c r="B8" s="1126" t="s">
        <v>1691</v>
      </c>
      <c r="C8" s="883" t="s">
        <v>1692</v>
      </c>
      <c r="D8" s="1080" t="s">
        <v>1699</v>
      </c>
      <c r="E8" s="1092" t="s">
        <v>1422</v>
      </c>
      <c r="F8" s="871">
        <v>112</v>
      </c>
      <c r="G8" s="869"/>
      <c r="H8" s="869"/>
      <c r="I8" s="867"/>
      <c r="J8" s="868"/>
      <c r="K8" s="869"/>
      <c r="L8" s="869"/>
      <c r="M8" s="870"/>
      <c r="N8" s="871"/>
      <c r="O8" s="869"/>
      <c r="P8" s="869"/>
      <c r="Q8" s="867"/>
      <c r="R8" s="868"/>
      <c r="S8" s="869"/>
      <c r="T8" s="869"/>
      <c r="U8" s="867"/>
      <c r="V8" s="868"/>
      <c r="W8" s="869"/>
      <c r="X8" s="869"/>
      <c r="Y8" s="870"/>
      <c r="Z8" s="871">
        <v>176.5</v>
      </c>
      <c r="AA8" s="869"/>
      <c r="AB8" s="869"/>
      <c r="AC8" s="867"/>
      <c r="AD8" s="856">
        <f>F8+J8+N8+R8+V8+Z8</f>
        <v>288.5</v>
      </c>
      <c r="AE8" s="857">
        <f>G8+K8+O8+S8+W8+AA8</f>
        <v>0</v>
      </c>
      <c r="AF8" s="857">
        <f>H8+L8+P8+T8+X8+AB8</f>
        <v>0</v>
      </c>
      <c r="AG8" s="927">
        <f>I8+M8+Q8+U8+Y8+AC8</f>
        <v>0</v>
      </c>
      <c r="AH8" s="1156">
        <f>SUM(AD8:AG8)</f>
        <v>288.5</v>
      </c>
      <c r="AI8" s="1131"/>
      <c r="AL8" s="1158"/>
      <c r="AM8" s="859"/>
      <c r="AN8" s="859"/>
      <c r="AO8" s="859"/>
      <c r="AP8" s="859"/>
      <c r="AQ8" s="859"/>
      <c r="AR8" s="859"/>
      <c r="AS8" s="859"/>
      <c r="AT8" s="859"/>
      <c r="AU8" s="859"/>
      <c r="AV8" s="859"/>
      <c r="AW8" s="859"/>
      <c r="AX8" s="859"/>
      <c r="AY8" s="859"/>
      <c r="AZ8" s="859"/>
      <c r="BA8" s="859"/>
      <c r="BB8" s="859"/>
      <c r="BC8" s="859"/>
      <c r="BD8" s="859"/>
      <c r="BE8" s="859"/>
      <c r="BF8" s="859"/>
      <c r="BG8" s="859"/>
    </row>
    <row r="9" spans="1:69" s="744" customFormat="1" ht="17.25" customHeight="1" x14ac:dyDescent="0.25">
      <c r="A9" s="1125">
        <f>A8+1</f>
        <v>2</v>
      </c>
      <c r="B9" s="1149" t="s">
        <v>1693</v>
      </c>
      <c r="C9" s="829" t="s">
        <v>1694</v>
      </c>
      <c r="D9" s="1081" t="s">
        <v>1700</v>
      </c>
      <c r="E9" s="1093" t="s">
        <v>286</v>
      </c>
      <c r="F9" s="828">
        <v>110.5</v>
      </c>
      <c r="G9" s="872"/>
      <c r="H9" s="872"/>
      <c r="I9" s="873"/>
      <c r="J9" s="874"/>
      <c r="K9" s="853"/>
      <c r="L9" s="853"/>
      <c r="M9" s="851"/>
      <c r="N9" s="852"/>
      <c r="O9" s="853"/>
      <c r="P9" s="853"/>
      <c r="Q9" s="873"/>
      <c r="R9" s="874"/>
      <c r="S9" s="853"/>
      <c r="T9" s="853"/>
      <c r="U9" s="873"/>
      <c r="V9" s="874"/>
      <c r="W9" s="853"/>
      <c r="X9" s="853"/>
      <c r="Y9" s="851"/>
      <c r="Z9" s="852"/>
      <c r="AA9" s="853"/>
      <c r="AB9" s="853"/>
      <c r="AC9" s="873"/>
      <c r="AD9" s="856">
        <f t="shared" ref="AD9:AD72" si="0">F9+J9+N9+R9+V9+Z9</f>
        <v>110.5</v>
      </c>
      <c r="AE9" s="857">
        <f t="shared" ref="AE9:AE72" si="1">G9+K9+O9+S9+W9+AA9</f>
        <v>0</v>
      </c>
      <c r="AF9" s="857">
        <f t="shared" ref="AF9:AF72" si="2">H9+L9+P9+T9+X9+AB9</f>
        <v>0</v>
      </c>
      <c r="AG9" s="927">
        <f t="shared" ref="AG9:AG72" si="3">I9+M9+Q9+U9+Y9+AC9</f>
        <v>0</v>
      </c>
      <c r="AH9" s="1156">
        <f t="shared" ref="AH9:AH72" si="4">SUM(AD9:AG9)</f>
        <v>110.5</v>
      </c>
      <c r="AI9" s="823"/>
      <c r="AL9" s="1158"/>
      <c r="AM9" s="859"/>
      <c r="AN9" s="859"/>
      <c r="AO9" s="859"/>
      <c r="BO9" s="971"/>
      <c r="BQ9" s="971"/>
    </row>
    <row r="10" spans="1:69" s="744" customFormat="1" ht="17.25" customHeight="1" x14ac:dyDescent="0.25">
      <c r="A10" s="1125">
        <f t="shared" ref="A10:A75" si="5">A9+1</f>
        <v>3</v>
      </c>
      <c r="B10" s="1149" t="s">
        <v>1695</v>
      </c>
      <c r="C10" s="829" t="s">
        <v>1696</v>
      </c>
      <c r="D10" s="1081" t="s">
        <v>1700</v>
      </c>
      <c r="E10" s="1093" t="s">
        <v>1422</v>
      </c>
      <c r="F10" s="875">
        <v>111</v>
      </c>
      <c r="G10" s="876"/>
      <c r="H10" s="876"/>
      <c r="I10" s="873"/>
      <c r="J10" s="874"/>
      <c r="K10" s="853"/>
      <c r="L10" s="853"/>
      <c r="M10" s="851"/>
      <c r="N10" s="852"/>
      <c r="O10" s="853"/>
      <c r="P10" s="853"/>
      <c r="Q10" s="873"/>
      <c r="R10" s="874"/>
      <c r="S10" s="853"/>
      <c r="T10" s="853"/>
      <c r="U10" s="873"/>
      <c r="V10" s="874"/>
      <c r="W10" s="853"/>
      <c r="X10" s="853"/>
      <c r="Y10" s="851"/>
      <c r="Z10" s="852"/>
      <c r="AA10" s="853"/>
      <c r="AB10" s="853"/>
      <c r="AC10" s="873"/>
      <c r="AD10" s="856">
        <f t="shared" si="0"/>
        <v>111</v>
      </c>
      <c r="AE10" s="857">
        <f t="shared" si="1"/>
        <v>0</v>
      </c>
      <c r="AF10" s="857">
        <f t="shared" si="2"/>
        <v>0</v>
      </c>
      <c r="AG10" s="927">
        <f t="shared" si="3"/>
        <v>0</v>
      </c>
      <c r="AH10" s="1156">
        <f t="shared" si="4"/>
        <v>111</v>
      </c>
      <c r="AI10" s="823"/>
      <c r="AL10" s="971"/>
      <c r="AP10" s="971"/>
      <c r="AQ10" s="971"/>
      <c r="AR10" s="971"/>
      <c r="AS10" s="971"/>
      <c r="AT10" s="971"/>
      <c r="AU10" s="971"/>
      <c r="AV10" s="971"/>
      <c r="AW10" s="971"/>
      <c r="AX10" s="971"/>
      <c r="AY10" s="971"/>
      <c r="AZ10" s="971"/>
      <c r="BA10" s="971"/>
      <c r="BB10" s="971"/>
      <c r="BC10" s="971"/>
      <c r="BD10" s="971"/>
      <c r="BE10" s="971"/>
      <c r="BF10" s="971"/>
      <c r="BG10" s="971"/>
      <c r="BH10" s="971"/>
      <c r="BI10" s="971"/>
      <c r="BJ10" s="971"/>
      <c r="BK10" s="971"/>
      <c r="BL10" s="971"/>
      <c r="BM10" s="971"/>
      <c r="BN10" s="971"/>
      <c r="BO10" s="971"/>
      <c r="BP10" s="971"/>
      <c r="BQ10" s="971"/>
    </row>
    <row r="11" spans="1:69" s="744" customFormat="1" ht="17.25" customHeight="1" x14ac:dyDescent="0.25">
      <c r="A11" s="1125">
        <f t="shared" si="5"/>
        <v>4</v>
      </c>
      <c r="B11" s="1149" t="s">
        <v>1697</v>
      </c>
      <c r="C11" s="829" t="s">
        <v>1698</v>
      </c>
      <c r="D11" s="1133" t="s">
        <v>958</v>
      </c>
      <c r="E11" s="1132" t="s">
        <v>1422</v>
      </c>
      <c r="F11" s="828">
        <v>100</v>
      </c>
      <c r="G11" s="872"/>
      <c r="H11" s="872"/>
      <c r="I11" s="873"/>
      <c r="J11" s="874"/>
      <c r="K11" s="853"/>
      <c r="L11" s="853"/>
      <c r="M11" s="851"/>
      <c r="N11" s="852"/>
      <c r="O11" s="853"/>
      <c r="P11" s="853"/>
      <c r="Q11" s="873"/>
      <c r="R11" s="874"/>
      <c r="S11" s="853"/>
      <c r="T11" s="853"/>
      <c r="U11" s="873"/>
      <c r="V11" s="874"/>
      <c r="W11" s="853"/>
      <c r="X11" s="853"/>
      <c r="Y11" s="851"/>
      <c r="Z11" s="852"/>
      <c r="AA11" s="853"/>
      <c r="AB11" s="853"/>
      <c r="AC11" s="873"/>
      <c r="AD11" s="856">
        <f t="shared" si="0"/>
        <v>100</v>
      </c>
      <c r="AE11" s="857">
        <f t="shared" si="1"/>
        <v>0</v>
      </c>
      <c r="AF11" s="857">
        <f t="shared" si="2"/>
        <v>0</v>
      </c>
      <c r="AG11" s="927">
        <f t="shared" si="3"/>
        <v>0</v>
      </c>
      <c r="AH11" s="1156">
        <f t="shared" si="4"/>
        <v>100</v>
      </c>
      <c r="AI11" s="823"/>
      <c r="AL11" s="971"/>
      <c r="BO11" s="971"/>
      <c r="BQ11" s="971"/>
    </row>
    <row r="12" spans="1:69" s="744" customFormat="1" ht="17.25" customHeight="1" x14ac:dyDescent="0.25">
      <c r="A12" s="1125">
        <f t="shared" si="5"/>
        <v>5</v>
      </c>
      <c r="B12" s="1149" t="s">
        <v>1701</v>
      </c>
      <c r="C12" s="829" t="s">
        <v>1702</v>
      </c>
      <c r="D12" s="1133" t="s">
        <v>860</v>
      </c>
      <c r="E12" s="1132" t="s">
        <v>286</v>
      </c>
      <c r="F12" s="828">
        <v>169.5</v>
      </c>
      <c r="G12" s="872"/>
      <c r="H12" s="872"/>
      <c r="I12" s="873"/>
      <c r="J12" s="874"/>
      <c r="K12" s="853"/>
      <c r="L12" s="853"/>
      <c r="M12" s="851"/>
      <c r="N12" s="852"/>
      <c r="O12" s="853"/>
      <c r="P12" s="853"/>
      <c r="Q12" s="873"/>
      <c r="R12" s="874"/>
      <c r="S12" s="853"/>
      <c r="T12" s="853"/>
      <c r="U12" s="873"/>
      <c r="V12" s="874"/>
      <c r="W12" s="853"/>
      <c r="X12" s="853"/>
      <c r="Y12" s="851"/>
      <c r="Z12" s="852"/>
      <c r="AA12" s="853"/>
      <c r="AB12" s="853"/>
      <c r="AC12" s="873"/>
      <c r="AD12" s="856">
        <f t="shared" si="0"/>
        <v>169.5</v>
      </c>
      <c r="AE12" s="857">
        <f t="shared" si="1"/>
        <v>0</v>
      </c>
      <c r="AF12" s="857">
        <f t="shared" si="2"/>
        <v>0</v>
      </c>
      <c r="AG12" s="927">
        <f t="shared" si="3"/>
        <v>0</v>
      </c>
      <c r="AH12" s="1156">
        <f t="shared" si="4"/>
        <v>169.5</v>
      </c>
      <c r="AI12" s="823"/>
      <c r="AL12" s="971"/>
      <c r="BO12" s="971"/>
      <c r="BQ12" s="971"/>
    </row>
    <row r="13" spans="1:69" s="744" customFormat="1" ht="17.25" customHeight="1" x14ac:dyDescent="0.25">
      <c r="A13" s="1125">
        <f t="shared" si="5"/>
        <v>6</v>
      </c>
      <c r="B13" s="1149" t="s">
        <v>1703</v>
      </c>
      <c r="C13" s="829" t="s">
        <v>1704</v>
      </c>
      <c r="D13" s="1133" t="s">
        <v>1369</v>
      </c>
      <c r="E13" s="1132" t="s">
        <v>286</v>
      </c>
      <c r="F13" s="828">
        <v>36</v>
      </c>
      <c r="G13" s="872"/>
      <c r="H13" s="872"/>
      <c r="I13" s="873"/>
      <c r="J13" s="874"/>
      <c r="K13" s="853"/>
      <c r="L13" s="853"/>
      <c r="M13" s="851"/>
      <c r="N13" s="852"/>
      <c r="O13" s="853"/>
      <c r="P13" s="853"/>
      <c r="Q13" s="873"/>
      <c r="R13" s="874"/>
      <c r="S13" s="853"/>
      <c r="T13" s="853"/>
      <c r="U13" s="873"/>
      <c r="V13" s="874"/>
      <c r="W13" s="853"/>
      <c r="X13" s="853"/>
      <c r="Y13" s="851"/>
      <c r="Z13" s="852"/>
      <c r="AA13" s="853"/>
      <c r="AB13" s="853"/>
      <c r="AC13" s="873"/>
      <c r="AD13" s="856">
        <f t="shared" si="0"/>
        <v>36</v>
      </c>
      <c r="AE13" s="857">
        <f t="shared" si="1"/>
        <v>0</v>
      </c>
      <c r="AF13" s="857">
        <f t="shared" si="2"/>
        <v>0</v>
      </c>
      <c r="AG13" s="927">
        <f t="shared" si="3"/>
        <v>0</v>
      </c>
      <c r="AH13" s="1156">
        <f t="shared" si="4"/>
        <v>36</v>
      </c>
      <c r="AI13" s="823"/>
      <c r="AL13" s="971"/>
    </row>
    <row r="14" spans="1:69" s="744" customFormat="1" ht="17.25" customHeight="1" x14ac:dyDescent="0.25">
      <c r="A14" s="1125">
        <f t="shared" si="5"/>
        <v>7</v>
      </c>
      <c r="B14" s="1149" t="s">
        <v>1634</v>
      </c>
      <c r="C14" s="829" t="s">
        <v>1705</v>
      </c>
      <c r="D14" s="1133" t="s">
        <v>1700</v>
      </c>
      <c r="E14" s="1132" t="s">
        <v>1422</v>
      </c>
      <c r="F14" s="828">
        <v>179</v>
      </c>
      <c r="G14" s="872"/>
      <c r="H14" s="872"/>
      <c r="I14" s="873"/>
      <c r="J14" s="874"/>
      <c r="K14" s="853"/>
      <c r="L14" s="853"/>
      <c r="M14" s="851"/>
      <c r="N14" s="852"/>
      <c r="O14" s="853"/>
      <c r="P14" s="853"/>
      <c r="Q14" s="873"/>
      <c r="R14" s="874">
        <v>224.5</v>
      </c>
      <c r="S14" s="853"/>
      <c r="T14" s="853"/>
      <c r="U14" s="873"/>
      <c r="V14" s="874"/>
      <c r="W14" s="853"/>
      <c r="X14" s="853"/>
      <c r="Y14" s="851"/>
      <c r="Z14" s="852"/>
      <c r="AA14" s="853"/>
      <c r="AB14" s="853"/>
      <c r="AC14" s="873"/>
      <c r="AD14" s="856">
        <f t="shared" si="0"/>
        <v>403.5</v>
      </c>
      <c r="AE14" s="857">
        <f t="shared" si="1"/>
        <v>0</v>
      </c>
      <c r="AF14" s="857">
        <f t="shared" si="2"/>
        <v>0</v>
      </c>
      <c r="AG14" s="927">
        <f t="shared" si="3"/>
        <v>0</v>
      </c>
      <c r="AH14" s="1156">
        <f t="shared" si="4"/>
        <v>403.5</v>
      </c>
      <c r="AI14" s="823"/>
      <c r="AL14" s="971"/>
    </row>
    <row r="15" spans="1:69" s="744" customFormat="1" ht="17.25" customHeight="1" x14ac:dyDescent="0.25">
      <c r="A15" s="1125">
        <f t="shared" si="5"/>
        <v>8</v>
      </c>
      <c r="B15" s="1150" t="s">
        <v>640</v>
      </c>
      <c r="C15" s="829" t="s">
        <v>1664</v>
      </c>
      <c r="D15" s="1133" t="s">
        <v>489</v>
      </c>
      <c r="E15" s="1132" t="s">
        <v>1422</v>
      </c>
      <c r="F15" s="828"/>
      <c r="G15" s="872">
        <v>263.5</v>
      </c>
      <c r="H15" s="872"/>
      <c r="I15" s="873"/>
      <c r="J15" s="874"/>
      <c r="K15" s="853"/>
      <c r="L15" s="853"/>
      <c r="M15" s="851"/>
      <c r="N15" s="852"/>
      <c r="O15" s="853"/>
      <c r="P15" s="853"/>
      <c r="Q15" s="873"/>
      <c r="R15" s="874"/>
      <c r="S15" s="821"/>
      <c r="T15" s="853"/>
      <c r="U15" s="873"/>
      <c r="V15" s="874"/>
      <c r="W15" s="853"/>
      <c r="X15" s="853"/>
      <c r="Y15" s="851"/>
      <c r="Z15" s="852"/>
      <c r="AA15" s="853"/>
      <c r="AB15" s="853">
        <v>217.5</v>
      </c>
      <c r="AC15" s="873"/>
      <c r="AD15" s="856">
        <f t="shared" si="0"/>
        <v>0</v>
      </c>
      <c r="AE15" s="857">
        <f t="shared" si="1"/>
        <v>263.5</v>
      </c>
      <c r="AF15" s="857">
        <f t="shared" si="2"/>
        <v>217.5</v>
      </c>
      <c r="AG15" s="927">
        <f t="shared" si="3"/>
        <v>0</v>
      </c>
      <c r="AH15" s="1156">
        <f t="shared" si="4"/>
        <v>481</v>
      </c>
      <c r="AI15" s="823"/>
      <c r="AL15" s="971"/>
    </row>
    <row r="16" spans="1:69" s="744" customFormat="1" ht="17.25" customHeight="1" x14ac:dyDescent="0.25">
      <c r="A16" s="1125">
        <f t="shared" si="5"/>
        <v>9</v>
      </c>
      <c r="B16" s="1149" t="s">
        <v>1667</v>
      </c>
      <c r="C16" s="829" t="s">
        <v>1668</v>
      </c>
      <c r="D16" s="961" t="s">
        <v>1699</v>
      </c>
      <c r="E16" s="965" t="s">
        <v>1422</v>
      </c>
      <c r="F16" s="828"/>
      <c r="G16" s="872">
        <v>228</v>
      </c>
      <c r="H16" s="872"/>
      <c r="I16" s="873"/>
      <c r="J16" s="874"/>
      <c r="K16" s="853"/>
      <c r="L16" s="853"/>
      <c r="M16" s="851"/>
      <c r="N16" s="852"/>
      <c r="O16" s="853"/>
      <c r="P16" s="853"/>
      <c r="Q16" s="873"/>
      <c r="R16" s="874"/>
      <c r="S16" s="853">
        <v>176.75</v>
      </c>
      <c r="T16" s="853"/>
      <c r="U16" s="873"/>
      <c r="V16" s="874"/>
      <c r="W16" s="853"/>
      <c r="X16" s="853"/>
      <c r="Y16" s="851"/>
      <c r="Z16" s="852"/>
      <c r="AA16" s="853">
        <v>232</v>
      </c>
      <c r="AB16" s="853"/>
      <c r="AC16" s="873"/>
      <c r="AD16" s="856">
        <f t="shared" si="0"/>
        <v>0</v>
      </c>
      <c r="AE16" s="857">
        <f t="shared" si="1"/>
        <v>636.75</v>
      </c>
      <c r="AF16" s="857">
        <f t="shared" si="2"/>
        <v>0</v>
      </c>
      <c r="AG16" s="927">
        <f t="shared" si="3"/>
        <v>0</v>
      </c>
      <c r="AH16" s="1156">
        <f t="shared" si="4"/>
        <v>636.75</v>
      </c>
      <c r="AI16" s="823"/>
      <c r="AL16" s="971"/>
    </row>
    <row r="17" spans="1:38" s="744" customFormat="1" ht="17.25" customHeight="1" x14ac:dyDescent="0.25">
      <c r="A17" s="1125">
        <f t="shared" si="5"/>
        <v>10</v>
      </c>
      <c r="B17" s="1149" t="s">
        <v>1456</v>
      </c>
      <c r="C17" s="829" t="s">
        <v>1457</v>
      </c>
      <c r="D17" s="961" t="s">
        <v>1700</v>
      </c>
      <c r="E17" s="965" t="s">
        <v>1422</v>
      </c>
      <c r="F17" s="828"/>
      <c r="G17" s="872">
        <v>164</v>
      </c>
      <c r="H17" s="872"/>
      <c r="I17" s="873"/>
      <c r="J17" s="874"/>
      <c r="K17" s="853"/>
      <c r="L17" s="853"/>
      <c r="M17" s="851"/>
      <c r="N17" s="852"/>
      <c r="O17" s="853"/>
      <c r="P17" s="853"/>
      <c r="Q17" s="873"/>
      <c r="R17" s="874"/>
      <c r="S17" s="853">
        <v>46.25</v>
      </c>
      <c r="T17" s="853"/>
      <c r="U17" s="873"/>
      <c r="V17" s="874"/>
      <c r="W17" s="853"/>
      <c r="X17" s="853"/>
      <c r="Y17" s="851"/>
      <c r="Z17" s="852"/>
      <c r="AA17" s="853"/>
      <c r="AB17" s="853"/>
      <c r="AC17" s="873"/>
      <c r="AD17" s="856">
        <f t="shared" si="0"/>
        <v>0</v>
      </c>
      <c r="AE17" s="857">
        <f t="shared" si="1"/>
        <v>210.25</v>
      </c>
      <c r="AF17" s="857">
        <f t="shared" si="2"/>
        <v>0</v>
      </c>
      <c r="AG17" s="927">
        <f t="shared" si="3"/>
        <v>0</v>
      </c>
      <c r="AH17" s="1156">
        <f t="shared" si="4"/>
        <v>210.25</v>
      </c>
      <c r="AI17" s="823"/>
      <c r="AL17" s="971"/>
    </row>
    <row r="18" spans="1:38" s="744" customFormat="1" ht="17.25" customHeight="1" x14ac:dyDescent="0.25">
      <c r="A18" s="1125">
        <f t="shared" si="5"/>
        <v>11</v>
      </c>
      <c r="B18" s="1149" t="s">
        <v>1578</v>
      </c>
      <c r="C18" s="829" t="s">
        <v>1579</v>
      </c>
      <c r="D18" s="961" t="s">
        <v>1585</v>
      </c>
      <c r="E18" s="965" t="s">
        <v>1422</v>
      </c>
      <c r="F18" s="828"/>
      <c r="G18" s="872">
        <v>193</v>
      </c>
      <c r="H18" s="872"/>
      <c r="I18" s="873"/>
      <c r="J18" s="874"/>
      <c r="K18" s="853"/>
      <c r="L18" s="853"/>
      <c r="M18" s="851"/>
      <c r="N18" s="852"/>
      <c r="O18" s="853"/>
      <c r="P18" s="853"/>
      <c r="Q18" s="873"/>
      <c r="R18" s="874"/>
      <c r="S18" s="853"/>
      <c r="T18" s="853"/>
      <c r="U18" s="873"/>
      <c r="V18" s="874"/>
      <c r="W18" s="853"/>
      <c r="X18" s="853"/>
      <c r="Y18" s="851"/>
      <c r="Z18" s="852"/>
      <c r="AA18" s="853">
        <v>281</v>
      </c>
      <c r="AB18" s="853"/>
      <c r="AC18" s="873"/>
      <c r="AD18" s="856">
        <f t="shared" si="0"/>
        <v>0</v>
      </c>
      <c r="AE18" s="857">
        <f t="shared" si="1"/>
        <v>474</v>
      </c>
      <c r="AF18" s="857">
        <f t="shared" si="2"/>
        <v>0</v>
      </c>
      <c r="AG18" s="927">
        <f t="shared" si="3"/>
        <v>0</v>
      </c>
      <c r="AH18" s="1156">
        <f t="shared" si="4"/>
        <v>474</v>
      </c>
      <c r="AI18" s="823"/>
      <c r="AL18" s="971"/>
    </row>
    <row r="19" spans="1:38" s="744" customFormat="1" ht="17.25" customHeight="1" x14ac:dyDescent="0.25">
      <c r="A19" s="1125">
        <f t="shared" si="5"/>
        <v>12</v>
      </c>
      <c r="B19" s="1149" t="s">
        <v>1706</v>
      </c>
      <c r="C19" s="829" t="s">
        <v>1707</v>
      </c>
      <c r="D19" s="961" t="s">
        <v>1699</v>
      </c>
      <c r="E19" s="965" t="s">
        <v>286</v>
      </c>
      <c r="F19" s="828"/>
      <c r="G19" s="853">
        <v>205</v>
      </c>
      <c r="H19" s="872"/>
      <c r="I19" s="873"/>
      <c r="J19" s="874"/>
      <c r="K19" s="853"/>
      <c r="L19" s="853"/>
      <c r="M19" s="851"/>
      <c r="N19" s="852"/>
      <c r="O19" s="853"/>
      <c r="P19" s="853"/>
      <c r="Q19" s="873"/>
      <c r="R19" s="874"/>
      <c r="S19" s="853">
        <v>212</v>
      </c>
      <c r="T19" s="853"/>
      <c r="U19" s="873"/>
      <c r="V19" s="874"/>
      <c r="W19" s="853"/>
      <c r="X19" s="853"/>
      <c r="Y19" s="851"/>
      <c r="Z19" s="852"/>
      <c r="AA19" s="853"/>
      <c r="AB19" s="853"/>
      <c r="AC19" s="873"/>
      <c r="AD19" s="856">
        <f t="shared" si="0"/>
        <v>0</v>
      </c>
      <c r="AE19" s="857">
        <f t="shared" si="1"/>
        <v>417</v>
      </c>
      <c r="AF19" s="857">
        <f t="shared" si="2"/>
        <v>0</v>
      </c>
      <c r="AG19" s="927">
        <f t="shared" si="3"/>
        <v>0</v>
      </c>
      <c r="AH19" s="1156">
        <f t="shared" si="4"/>
        <v>417</v>
      </c>
      <c r="AI19" s="823"/>
      <c r="AL19" s="971"/>
    </row>
    <row r="20" spans="1:38" s="744" customFormat="1" ht="17.25" customHeight="1" x14ac:dyDescent="0.25">
      <c r="A20" s="1125">
        <f t="shared" si="5"/>
        <v>13</v>
      </c>
      <c r="B20" s="1149" t="s">
        <v>660</v>
      </c>
      <c r="C20" s="829" t="s">
        <v>1305</v>
      </c>
      <c r="D20" s="1077" t="s">
        <v>1708</v>
      </c>
      <c r="E20" s="965" t="s">
        <v>1422</v>
      </c>
      <c r="F20" s="852"/>
      <c r="G20" s="853">
        <v>194.5</v>
      </c>
      <c r="H20" s="853"/>
      <c r="I20" s="873"/>
      <c r="J20" s="874"/>
      <c r="K20" s="853"/>
      <c r="L20" s="853"/>
      <c r="M20" s="851"/>
      <c r="N20" s="852"/>
      <c r="O20" s="853"/>
      <c r="P20" s="853"/>
      <c r="Q20" s="822"/>
      <c r="R20" s="874"/>
      <c r="S20" s="853"/>
      <c r="T20" s="853"/>
      <c r="U20" s="873"/>
      <c r="V20" s="874"/>
      <c r="W20" s="853"/>
      <c r="X20" s="853"/>
      <c r="Y20" s="851"/>
      <c r="Z20" s="852"/>
      <c r="AA20" s="853"/>
      <c r="AB20" s="853"/>
      <c r="AC20" s="873"/>
      <c r="AD20" s="856">
        <f t="shared" si="0"/>
        <v>0</v>
      </c>
      <c r="AE20" s="857">
        <f t="shared" si="1"/>
        <v>194.5</v>
      </c>
      <c r="AF20" s="857">
        <f t="shared" si="2"/>
        <v>0</v>
      </c>
      <c r="AG20" s="927">
        <f t="shared" si="3"/>
        <v>0</v>
      </c>
      <c r="AH20" s="1156">
        <f t="shared" si="4"/>
        <v>194.5</v>
      </c>
      <c r="AI20" s="823"/>
      <c r="AL20" s="971"/>
    </row>
    <row r="21" spans="1:38" s="744" customFormat="1" ht="17.25" customHeight="1" x14ac:dyDescent="0.25">
      <c r="A21" s="1125">
        <f t="shared" si="5"/>
        <v>14</v>
      </c>
      <c r="B21" s="1149" t="s">
        <v>1250</v>
      </c>
      <c r="C21" s="829" t="s">
        <v>1709</v>
      </c>
      <c r="D21" s="1077" t="s">
        <v>1700</v>
      </c>
      <c r="E21" s="965" t="s">
        <v>1422</v>
      </c>
      <c r="F21" s="852"/>
      <c r="G21" s="853"/>
      <c r="H21" s="853">
        <v>168.5</v>
      </c>
      <c r="I21" s="873"/>
      <c r="J21" s="874"/>
      <c r="K21" s="853"/>
      <c r="L21" s="853"/>
      <c r="M21" s="851"/>
      <c r="N21" s="852"/>
      <c r="O21" s="853"/>
      <c r="P21" s="853"/>
      <c r="Q21" s="873"/>
      <c r="R21" s="874"/>
      <c r="S21" s="853"/>
      <c r="T21" s="853"/>
      <c r="U21" s="873"/>
      <c r="V21" s="874"/>
      <c r="W21" s="853"/>
      <c r="X21" s="853"/>
      <c r="Y21" s="851"/>
      <c r="Z21" s="852"/>
      <c r="AA21" s="853"/>
      <c r="AB21" s="853"/>
      <c r="AC21" s="873"/>
      <c r="AD21" s="856">
        <f t="shared" si="0"/>
        <v>0</v>
      </c>
      <c r="AE21" s="857">
        <f t="shared" si="1"/>
        <v>0</v>
      </c>
      <c r="AF21" s="857">
        <f t="shared" si="2"/>
        <v>168.5</v>
      </c>
      <c r="AG21" s="927">
        <f t="shared" si="3"/>
        <v>0</v>
      </c>
      <c r="AH21" s="1156">
        <f t="shared" si="4"/>
        <v>168.5</v>
      </c>
      <c r="AI21" s="1134"/>
      <c r="AL21" s="971"/>
    </row>
    <row r="22" spans="1:38" s="744" customFormat="1" ht="17.25" customHeight="1" x14ac:dyDescent="0.25">
      <c r="A22" s="1125">
        <f t="shared" si="5"/>
        <v>15</v>
      </c>
      <c r="B22" s="1149" t="s">
        <v>1395</v>
      </c>
      <c r="C22" s="829" t="s">
        <v>1625</v>
      </c>
      <c r="D22" s="1077" t="s">
        <v>860</v>
      </c>
      <c r="E22" s="965" t="s">
        <v>286</v>
      </c>
      <c r="F22" s="852"/>
      <c r="G22" s="853"/>
      <c r="H22" s="853">
        <v>111</v>
      </c>
      <c r="I22" s="873"/>
      <c r="J22" s="874"/>
      <c r="K22" s="853"/>
      <c r="L22" s="853"/>
      <c r="M22" s="851"/>
      <c r="N22" s="852"/>
      <c r="O22" s="853"/>
      <c r="P22" s="853"/>
      <c r="Q22" s="873"/>
      <c r="R22" s="874"/>
      <c r="S22" s="853"/>
      <c r="T22" s="853"/>
      <c r="U22" s="873">
        <v>121.5</v>
      </c>
      <c r="V22" s="874"/>
      <c r="W22" s="853"/>
      <c r="X22" s="853"/>
      <c r="Y22" s="851"/>
      <c r="Z22" s="852"/>
      <c r="AA22" s="853"/>
      <c r="AB22" s="853"/>
      <c r="AC22" s="873"/>
      <c r="AD22" s="856">
        <f t="shared" si="0"/>
        <v>0</v>
      </c>
      <c r="AE22" s="857">
        <f t="shared" si="1"/>
        <v>0</v>
      </c>
      <c r="AF22" s="857">
        <f t="shared" si="2"/>
        <v>111</v>
      </c>
      <c r="AG22" s="927">
        <f t="shared" si="3"/>
        <v>121.5</v>
      </c>
      <c r="AH22" s="1156">
        <f t="shared" si="4"/>
        <v>232.5</v>
      </c>
      <c r="AI22" s="1134"/>
      <c r="AL22" s="971"/>
    </row>
    <row r="23" spans="1:38" s="744" customFormat="1" ht="17.25" customHeight="1" x14ac:dyDescent="0.25">
      <c r="A23" s="1125">
        <f t="shared" si="5"/>
        <v>16</v>
      </c>
      <c r="B23" s="1149" t="s">
        <v>40</v>
      </c>
      <c r="C23" s="829" t="s">
        <v>1301</v>
      </c>
      <c r="D23" s="1077" t="s">
        <v>1699</v>
      </c>
      <c r="E23" s="965" t="s">
        <v>1422</v>
      </c>
      <c r="F23" s="852"/>
      <c r="G23" s="853"/>
      <c r="H23" s="853"/>
      <c r="I23" s="873">
        <v>211</v>
      </c>
      <c r="J23" s="874"/>
      <c r="K23" s="853"/>
      <c r="L23" s="853"/>
      <c r="M23" s="851">
        <v>253</v>
      </c>
      <c r="N23" s="852"/>
      <c r="O23" s="853"/>
      <c r="P23" s="853"/>
      <c r="Q23" s="873"/>
      <c r="R23" s="874"/>
      <c r="S23" s="853"/>
      <c r="T23" s="853"/>
      <c r="U23" s="873">
        <v>203.25</v>
      </c>
      <c r="V23" s="874"/>
      <c r="W23" s="853"/>
      <c r="X23" s="853"/>
      <c r="Y23" s="851"/>
      <c r="Z23" s="852"/>
      <c r="AA23" s="853"/>
      <c r="AB23" s="853"/>
      <c r="AC23" s="873"/>
      <c r="AD23" s="856">
        <f t="shared" si="0"/>
        <v>0</v>
      </c>
      <c r="AE23" s="857">
        <f t="shared" si="1"/>
        <v>0</v>
      </c>
      <c r="AF23" s="857">
        <f t="shared" si="2"/>
        <v>0</v>
      </c>
      <c r="AG23" s="927">
        <f t="shared" si="3"/>
        <v>667.25</v>
      </c>
      <c r="AH23" s="1156">
        <f t="shared" si="4"/>
        <v>667.25</v>
      </c>
      <c r="AI23" s="1134"/>
      <c r="AL23" s="971"/>
    </row>
    <row r="24" spans="1:38" s="744" customFormat="1" ht="17.25" customHeight="1" x14ac:dyDescent="0.25">
      <c r="A24" s="1125">
        <f t="shared" si="5"/>
        <v>17</v>
      </c>
      <c r="B24" s="1149" t="s">
        <v>1395</v>
      </c>
      <c r="C24" s="829" t="s">
        <v>1396</v>
      </c>
      <c r="D24" s="1077" t="s">
        <v>1710</v>
      </c>
      <c r="E24" s="965" t="s">
        <v>286</v>
      </c>
      <c r="F24" s="853"/>
      <c r="G24" s="853"/>
      <c r="H24" s="853"/>
      <c r="I24" s="873">
        <v>136.5</v>
      </c>
      <c r="J24" s="852"/>
      <c r="K24" s="853"/>
      <c r="L24" s="853"/>
      <c r="M24" s="851"/>
      <c r="N24" s="852"/>
      <c r="O24" s="853"/>
      <c r="P24" s="853"/>
      <c r="Q24" s="873"/>
      <c r="R24" s="874"/>
      <c r="S24" s="853"/>
      <c r="T24" s="853"/>
      <c r="U24" s="873">
        <v>111.5</v>
      </c>
      <c r="V24" s="874"/>
      <c r="W24" s="853"/>
      <c r="X24" s="853"/>
      <c r="Y24" s="851"/>
      <c r="Z24" s="852"/>
      <c r="AA24" s="853"/>
      <c r="AB24" s="853"/>
      <c r="AC24" s="873"/>
      <c r="AD24" s="856">
        <f t="shared" si="0"/>
        <v>0</v>
      </c>
      <c r="AE24" s="857">
        <f t="shared" si="1"/>
        <v>0</v>
      </c>
      <c r="AF24" s="857">
        <f t="shared" si="2"/>
        <v>0</v>
      </c>
      <c r="AG24" s="927">
        <f t="shared" si="3"/>
        <v>248</v>
      </c>
      <c r="AH24" s="1156">
        <f t="shared" si="4"/>
        <v>248</v>
      </c>
      <c r="AI24" s="1134"/>
      <c r="AL24" s="971"/>
    </row>
    <row r="25" spans="1:38" s="744" customFormat="1" ht="17.25" customHeight="1" x14ac:dyDescent="0.25">
      <c r="A25" s="1125">
        <f t="shared" si="5"/>
        <v>18</v>
      </c>
      <c r="B25" s="1149" t="s">
        <v>660</v>
      </c>
      <c r="C25" s="829" t="s">
        <v>661</v>
      </c>
      <c r="D25" s="1077" t="s">
        <v>662</v>
      </c>
      <c r="E25" s="965" t="s">
        <v>286</v>
      </c>
      <c r="F25" s="852"/>
      <c r="G25" s="853"/>
      <c r="H25" s="853"/>
      <c r="I25" s="873">
        <v>89</v>
      </c>
      <c r="J25" s="874"/>
      <c r="K25" s="853"/>
      <c r="L25" s="853"/>
      <c r="M25" s="873"/>
      <c r="N25" s="852"/>
      <c r="O25" s="853"/>
      <c r="P25" s="853"/>
      <c r="Q25" s="873"/>
      <c r="R25" s="874"/>
      <c r="S25" s="853"/>
      <c r="T25" s="853"/>
      <c r="U25" s="873"/>
      <c r="V25" s="874"/>
      <c r="W25" s="853"/>
      <c r="X25" s="853"/>
      <c r="Y25" s="851"/>
      <c r="Z25" s="852"/>
      <c r="AA25" s="853"/>
      <c r="AB25" s="853"/>
      <c r="AC25" s="873"/>
      <c r="AD25" s="856">
        <f t="shared" si="0"/>
        <v>0</v>
      </c>
      <c r="AE25" s="857">
        <f t="shared" si="1"/>
        <v>0</v>
      </c>
      <c r="AF25" s="857">
        <f t="shared" si="2"/>
        <v>0</v>
      </c>
      <c r="AG25" s="927">
        <f t="shared" si="3"/>
        <v>89</v>
      </c>
      <c r="AH25" s="1156">
        <f t="shared" si="4"/>
        <v>89</v>
      </c>
      <c r="AI25" s="1135"/>
      <c r="AL25" s="971"/>
    </row>
    <row r="26" spans="1:38" s="744" customFormat="1" ht="17.25" customHeight="1" x14ac:dyDescent="0.25">
      <c r="A26" s="1125">
        <f t="shared" si="5"/>
        <v>19</v>
      </c>
      <c r="B26" s="1149" t="s">
        <v>1711</v>
      </c>
      <c r="C26" s="829" t="s">
        <v>1712</v>
      </c>
      <c r="D26" s="1077" t="s">
        <v>1723</v>
      </c>
      <c r="E26" s="965" t="s">
        <v>1549</v>
      </c>
      <c r="F26" s="852"/>
      <c r="G26" s="853"/>
      <c r="H26" s="853"/>
      <c r="I26" s="873"/>
      <c r="J26" s="928">
        <v>113.5</v>
      </c>
      <c r="K26" s="857"/>
      <c r="L26" s="857"/>
      <c r="M26" s="855"/>
      <c r="N26" s="852"/>
      <c r="O26" s="853"/>
      <c r="P26" s="853"/>
      <c r="Q26" s="873"/>
      <c r="R26" s="836">
        <v>241</v>
      </c>
      <c r="S26" s="853"/>
      <c r="T26" s="853"/>
      <c r="U26" s="873"/>
      <c r="V26" s="874"/>
      <c r="W26" s="853"/>
      <c r="X26" s="853"/>
      <c r="Y26" s="851"/>
      <c r="Z26" s="852"/>
      <c r="AA26" s="853"/>
      <c r="AB26" s="853"/>
      <c r="AC26" s="873"/>
      <c r="AD26" s="856">
        <f t="shared" si="0"/>
        <v>354.5</v>
      </c>
      <c r="AE26" s="857">
        <f t="shared" si="1"/>
        <v>0</v>
      </c>
      <c r="AF26" s="857">
        <f t="shared" si="2"/>
        <v>0</v>
      </c>
      <c r="AG26" s="927">
        <f t="shared" si="3"/>
        <v>0</v>
      </c>
      <c r="AH26" s="1156">
        <f t="shared" si="4"/>
        <v>354.5</v>
      </c>
      <c r="AI26" s="1135"/>
      <c r="AL26" s="971"/>
    </row>
    <row r="27" spans="1:38" s="744" customFormat="1" ht="17.25" customHeight="1" x14ac:dyDescent="0.25">
      <c r="A27" s="1125">
        <f t="shared" si="5"/>
        <v>20</v>
      </c>
      <c r="B27" s="1149" t="s">
        <v>1713</v>
      </c>
      <c r="C27" s="746" t="s">
        <v>1714</v>
      </c>
      <c r="D27" s="1077" t="s">
        <v>1598</v>
      </c>
      <c r="E27" s="965" t="s">
        <v>1549</v>
      </c>
      <c r="F27" s="852"/>
      <c r="G27" s="853"/>
      <c r="H27" s="853"/>
      <c r="I27" s="873"/>
      <c r="J27" s="874">
        <v>67.5</v>
      </c>
      <c r="K27" s="853"/>
      <c r="L27" s="853"/>
      <c r="M27" s="851"/>
      <c r="N27" s="852"/>
      <c r="O27" s="853"/>
      <c r="P27" s="853"/>
      <c r="Q27" s="873"/>
      <c r="R27" s="874"/>
      <c r="S27" s="853"/>
      <c r="T27" s="853"/>
      <c r="U27" s="873"/>
      <c r="V27" s="874"/>
      <c r="W27" s="853"/>
      <c r="X27" s="853"/>
      <c r="Y27" s="851"/>
      <c r="Z27" s="852"/>
      <c r="AA27" s="853"/>
      <c r="AB27" s="853"/>
      <c r="AC27" s="873"/>
      <c r="AD27" s="856">
        <f t="shared" si="0"/>
        <v>67.5</v>
      </c>
      <c r="AE27" s="857">
        <f t="shared" si="1"/>
        <v>0</v>
      </c>
      <c r="AF27" s="857">
        <f t="shared" si="2"/>
        <v>0</v>
      </c>
      <c r="AG27" s="927">
        <f t="shared" si="3"/>
        <v>0</v>
      </c>
      <c r="AH27" s="1156">
        <f t="shared" si="4"/>
        <v>67.5</v>
      </c>
      <c r="AI27" s="1135"/>
      <c r="AL27" s="971"/>
    </row>
    <row r="28" spans="1:38" s="744" customFormat="1" ht="17.25" customHeight="1" x14ac:dyDescent="0.25">
      <c r="A28" s="1125">
        <f t="shared" si="5"/>
        <v>21</v>
      </c>
      <c r="B28" s="1149" t="s">
        <v>1715</v>
      </c>
      <c r="C28" s="746" t="s">
        <v>1716</v>
      </c>
      <c r="D28" s="1077" t="s">
        <v>1724</v>
      </c>
      <c r="E28" s="965" t="s">
        <v>1549</v>
      </c>
      <c r="F28" s="852"/>
      <c r="G28" s="853"/>
      <c r="H28" s="853"/>
      <c r="I28" s="873"/>
      <c r="J28" s="874">
        <v>15</v>
      </c>
      <c r="K28" s="853"/>
      <c r="L28" s="853"/>
      <c r="M28" s="851"/>
      <c r="N28" s="852">
        <v>112.5</v>
      </c>
      <c r="O28" s="853"/>
      <c r="P28" s="853"/>
      <c r="Q28" s="873"/>
      <c r="R28" s="874"/>
      <c r="S28" s="853"/>
      <c r="T28" s="853"/>
      <c r="U28" s="873"/>
      <c r="V28" s="874"/>
      <c r="W28" s="853"/>
      <c r="X28" s="853"/>
      <c r="Y28" s="851"/>
      <c r="Z28" s="852"/>
      <c r="AA28" s="853"/>
      <c r="AB28" s="853"/>
      <c r="AC28" s="873"/>
      <c r="AD28" s="856">
        <f t="shared" si="0"/>
        <v>127.5</v>
      </c>
      <c r="AE28" s="857">
        <f t="shared" si="1"/>
        <v>0</v>
      </c>
      <c r="AF28" s="857">
        <f t="shared" si="2"/>
        <v>0</v>
      </c>
      <c r="AG28" s="927">
        <f t="shared" si="3"/>
        <v>0</v>
      </c>
      <c r="AH28" s="1156">
        <f t="shared" si="4"/>
        <v>127.5</v>
      </c>
      <c r="AI28" s="1136"/>
      <c r="AL28" s="971"/>
    </row>
    <row r="29" spans="1:38" s="744" customFormat="1" ht="17.25" customHeight="1" x14ac:dyDescent="0.25">
      <c r="A29" s="1125">
        <f t="shared" si="5"/>
        <v>22</v>
      </c>
      <c r="B29" s="1149" t="s">
        <v>1717</v>
      </c>
      <c r="C29" s="746" t="s">
        <v>1718</v>
      </c>
      <c r="D29" s="1077" t="s">
        <v>1725</v>
      </c>
      <c r="E29" s="965" t="s">
        <v>1549</v>
      </c>
      <c r="F29" s="852"/>
      <c r="G29" s="853"/>
      <c r="H29" s="853"/>
      <c r="I29" s="873"/>
      <c r="J29" s="874">
        <v>96.5</v>
      </c>
      <c r="K29" s="853"/>
      <c r="L29" s="853"/>
      <c r="M29" s="851"/>
      <c r="N29" s="852">
        <v>254.5</v>
      </c>
      <c r="O29" s="853"/>
      <c r="P29" s="853"/>
      <c r="Q29" s="873"/>
      <c r="R29" s="874"/>
      <c r="S29" s="853">
        <v>180</v>
      </c>
      <c r="T29" s="853"/>
      <c r="U29" s="873"/>
      <c r="V29" s="874"/>
      <c r="W29" s="853"/>
      <c r="X29" s="853"/>
      <c r="Y29" s="851"/>
      <c r="Z29" s="852"/>
      <c r="AA29" s="853"/>
      <c r="AB29" s="853"/>
      <c r="AC29" s="873"/>
      <c r="AD29" s="856">
        <f t="shared" si="0"/>
        <v>351</v>
      </c>
      <c r="AE29" s="857">
        <f t="shared" si="1"/>
        <v>180</v>
      </c>
      <c r="AF29" s="857">
        <f t="shared" si="2"/>
        <v>0</v>
      </c>
      <c r="AG29" s="927">
        <f t="shared" si="3"/>
        <v>0</v>
      </c>
      <c r="AH29" s="1156">
        <f t="shared" si="4"/>
        <v>531</v>
      </c>
      <c r="AI29" s="1136"/>
      <c r="AL29" s="971"/>
    </row>
    <row r="30" spans="1:38" s="744" customFormat="1" ht="17.25" customHeight="1" x14ac:dyDescent="0.25">
      <c r="A30" s="1125">
        <f t="shared" si="5"/>
        <v>23</v>
      </c>
      <c r="B30" s="1149" t="s">
        <v>1719</v>
      </c>
      <c r="C30" s="746" t="s">
        <v>1720</v>
      </c>
      <c r="D30" s="1077" t="s">
        <v>1206</v>
      </c>
      <c r="E30" s="965" t="s">
        <v>1549</v>
      </c>
      <c r="F30" s="852"/>
      <c r="G30" s="853"/>
      <c r="H30" s="853"/>
      <c r="I30" s="873"/>
      <c r="J30" s="874">
        <v>105</v>
      </c>
      <c r="K30" s="853"/>
      <c r="L30" s="853"/>
      <c r="M30" s="851"/>
      <c r="N30" s="852"/>
      <c r="O30" s="853"/>
      <c r="P30" s="853"/>
      <c r="Q30" s="873"/>
      <c r="R30" s="874"/>
      <c r="S30" s="853"/>
      <c r="T30" s="853"/>
      <c r="U30" s="873"/>
      <c r="V30" s="874"/>
      <c r="W30" s="853"/>
      <c r="X30" s="853"/>
      <c r="Y30" s="851"/>
      <c r="Z30" s="852"/>
      <c r="AA30" s="853"/>
      <c r="AB30" s="853"/>
      <c r="AC30" s="873"/>
      <c r="AD30" s="856">
        <f t="shared" si="0"/>
        <v>105</v>
      </c>
      <c r="AE30" s="857">
        <f t="shared" si="1"/>
        <v>0</v>
      </c>
      <c r="AF30" s="857">
        <f t="shared" si="2"/>
        <v>0</v>
      </c>
      <c r="AG30" s="927">
        <f t="shared" si="3"/>
        <v>0</v>
      </c>
      <c r="AH30" s="1156">
        <f t="shared" si="4"/>
        <v>105</v>
      </c>
      <c r="AI30" s="1137"/>
      <c r="AL30" s="971"/>
    </row>
    <row r="31" spans="1:38" s="744" customFormat="1" ht="17.25" customHeight="1" x14ac:dyDescent="0.25">
      <c r="A31" s="1125">
        <f t="shared" si="5"/>
        <v>24</v>
      </c>
      <c r="B31" s="1154" t="s">
        <v>1721</v>
      </c>
      <c r="C31" s="697" t="s">
        <v>1722</v>
      </c>
      <c r="D31" s="1077" t="s">
        <v>1726</v>
      </c>
      <c r="E31" s="966" t="s">
        <v>1549</v>
      </c>
      <c r="F31" s="827"/>
      <c r="G31" s="825"/>
      <c r="H31" s="825"/>
      <c r="I31" s="822"/>
      <c r="J31" s="836">
        <v>73.5</v>
      </c>
      <c r="K31" s="821"/>
      <c r="L31" s="821"/>
      <c r="M31" s="830"/>
      <c r="N31" s="831"/>
      <c r="O31" s="821"/>
      <c r="P31" s="821"/>
      <c r="Q31" s="822"/>
      <c r="R31" s="836"/>
      <c r="S31" s="821"/>
      <c r="T31" s="821"/>
      <c r="U31" s="830"/>
      <c r="V31" s="831"/>
      <c r="W31" s="821"/>
      <c r="X31" s="821"/>
      <c r="Y31" s="822"/>
      <c r="Z31" s="831"/>
      <c r="AA31" s="821"/>
      <c r="AB31" s="821"/>
      <c r="AC31" s="822"/>
      <c r="AD31" s="856">
        <f t="shared" si="0"/>
        <v>73.5</v>
      </c>
      <c r="AE31" s="857">
        <f t="shared" si="1"/>
        <v>0</v>
      </c>
      <c r="AF31" s="857">
        <f t="shared" si="2"/>
        <v>0</v>
      </c>
      <c r="AG31" s="927">
        <f t="shared" si="3"/>
        <v>0</v>
      </c>
      <c r="AH31" s="1156">
        <f t="shared" si="4"/>
        <v>73.5</v>
      </c>
      <c r="AI31" s="1138"/>
      <c r="AL31" s="971"/>
    </row>
    <row r="32" spans="1:38" s="744" customFormat="1" ht="17.25" customHeight="1" x14ac:dyDescent="0.25">
      <c r="A32" s="1125">
        <f t="shared" si="5"/>
        <v>25</v>
      </c>
      <c r="B32" s="1154" t="s">
        <v>1727</v>
      </c>
      <c r="C32" s="697" t="s">
        <v>1728</v>
      </c>
      <c r="D32" s="1077" t="s">
        <v>1729</v>
      </c>
      <c r="E32" s="966" t="s">
        <v>1549</v>
      </c>
      <c r="F32" s="827"/>
      <c r="G32" s="825"/>
      <c r="H32" s="825"/>
      <c r="I32" s="822"/>
      <c r="J32" s="836">
        <v>121.5</v>
      </c>
      <c r="K32" s="821"/>
      <c r="L32" s="821"/>
      <c r="M32" s="830"/>
      <c r="N32" s="831"/>
      <c r="O32" s="821"/>
      <c r="P32" s="821"/>
      <c r="Q32" s="822"/>
      <c r="R32" s="836"/>
      <c r="S32" s="821"/>
      <c r="T32" s="821"/>
      <c r="U32" s="830"/>
      <c r="V32" s="831"/>
      <c r="W32" s="821"/>
      <c r="X32" s="821"/>
      <c r="Y32" s="822"/>
      <c r="Z32" s="831"/>
      <c r="AA32" s="821"/>
      <c r="AB32" s="821"/>
      <c r="AC32" s="822"/>
      <c r="AD32" s="856">
        <f t="shared" si="0"/>
        <v>121.5</v>
      </c>
      <c r="AE32" s="857">
        <f t="shared" si="1"/>
        <v>0</v>
      </c>
      <c r="AF32" s="857">
        <f t="shared" si="2"/>
        <v>0</v>
      </c>
      <c r="AG32" s="927">
        <f t="shared" si="3"/>
        <v>0</v>
      </c>
      <c r="AH32" s="1156">
        <f t="shared" si="4"/>
        <v>121.5</v>
      </c>
      <c r="AI32" s="1138"/>
      <c r="AL32" s="971"/>
    </row>
    <row r="33" spans="1:39" s="744" customFormat="1" ht="17.25" customHeight="1" x14ac:dyDescent="0.25">
      <c r="A33" s="1125">
        <f t="shared" si="5"/>
        <v>26</v>
      </c>
      <c r="B33" s="1220" t="s">
        <v>1303</v>
      </c>
      <c r="C33" s="1127" t="s">
        <v>1304</v>
      </c>
      <c r="D33" s="1077" t="s">
        <v>1455</v>
      </c>
      <c r="E33" s="966" t="s">
        <v>1422</v>
      </c>
      <c r="F33" s="827"/>
      <c r="G33" s="825"/>
      <c r="H33" s="825"/>
      <c r="I33" s="822"/>
      <c r="J33" s="836"/>
      <c r="K33" s="821">
        <v>134.5</v>
      </c>
      <c r="L33" s="821"/>
      <c r="M33" s="851"/>
      <c r="N33" s="852"/>
      <c r="O33" s="853"/>
      <c r="P33" s="853"/>
      <c r="Q33" s="822"/>
      <c r="R33" s="836"/>
      <c r="S33" s="821"/>
      <c r="T33" s="821"/>
      <c r="U33" s="830"/>
      <c r="V33" s="852"/>
      <c r="W33" s="853"/>
      <c r="X33" s="853"/>
      <c r="Y33" s="822"/>
      <c r="Z33" s="831"/>
      <c r="AA33" s="821"/>
      <c r="AB33" s="821"/>
      <c r="AC33" s="822"/>
      <c r="AD33" s="856">
        <f t="shared" si="0"/>
        <v>0</v>
      </c>
      <c r="AE33" s="857">
        <f t="shared" si="1"/>
        <v>134.5</v>
      </c>
      <c r="AF33" s="857">
        <f t="shared" si="2"/>
        <v>0</v>
      </c>
      <c r="AG33" s="927">
        <f t="shared" si="3"/>
        <v>0</v>
      </c>
      <c r="AH33" s="1156">
        <f t="shared" si="4"/>
        <v>134.5</v>
      </c>
      <c r="AI33" s="1138"/>
      <c r="AL33" s="971"/>
    </row>
    <row r="34" spans="1:39" s="744" customFormat="1" ht="17.25" customHeight="1" thickBot="1" x14ac:dyDescent="0.3">
      <c r="A34" s="1125">
        <f t="shared" si="5"/>
        <v>27</v>
      </c>
      <c r="B34" s="1154" t="s">
        <v>1446</v>
      </c>
      <c r="C34" s="697" t="s">
        <v>1027</v>
      </c>
      <c r="D34" s="1077" t="s">
        <v>1441</v>
      </c>
      <c r="E34" s="966" t="s">
        <v>286</v>
      </c>
      <c r="F34" s="827"/>
      <c r="G34" s="825"/>
      <c r="H34" s="825"/>
      <c r="I34" s="822"/>
      <c r="J34" s="836"/>
      <c r="K34" s="821"/>
      <c r="L34" s="821">
        <v>136</v>
      </c>
      <c r="M34" s="826"/>
      <c r="N34" s="827"/>
      <c r="O34" s="825"/>
      <c r="P34" s="825"/>
      <c r="Q34" s="822"/>
      <c r="R34" s="836"/>
      <c r="S34" s="821"/>
      <c r="T34" s="821"/>
      <c r="U34" s="830"/>
      <c r="V34" s="827"/>
      <c r="W34" s="825"/>
      <c r="X34" s="825"/>
      <c r="Y34" s="822"/>
      <c r="Z34" s="831"/>
      <c r="AA34" s="821"/>
      <c r="AB34" s="821"/>
      <c r="AC34" s="822"/>
      <c r="AD34" s="856">
        <f t="shared" si="0"/>
        <v>0</v>
      </c>
      <c r="AE34" s="857">
        <f t="shared" si="1"/>
        <v>0</v>
      </c>
      <c r="AF34" s="857">
        <f t="shared" si="2"/>
        <v>136</v>
      </c>
      <c r="AG34" s="927">
        <f t="shared" si="3"/>
        <v>0</v>
      </c>
      <c r="AH34" s="1156">
        <f t="shared" si="4"/>
        <v>136</v>
      </c>
      <c r="AI34" s="1139"/>
      <c r="AL34" s="971"/>
    </row>
    <row r="35" spans="1:39" s="744" customFormat="1" ht="17.25" customHeight="1" x14ac:dyDescent="0.25">
      <c r="A35" s="1125">
        <f t="shared" si="5"/>
        <v>28</v>
      </c>
      <c r="B35" s="1154" t="s">
        <v>1730</v>
      </c>
      <c r="C35" s="697" t="s">
        <v>1731</v>
      </c>
      <c r="D35" s="1077" t="s">
        <v>1729</v>
      </c>
      <c r="E35" s="966" t="s">
        <v>1548</v>
      </c>
      <c r="F35" s="827"/>
      <c r="G35" s="825"/>
      <c r="H35" s="825"/>
      <c r="I35" s="822"/>
      <c r="J35" s="836"/>
      <c r="K35" s="821"/>
      <c r="L35" s="821"/>
      <c r="M35" s="830">
        <v>275.5</v>
      </c>
      <c r="N35" s="831"/>
      <c r="O35" s="821"/>
      <c r="P35" s="821"/>
      <c r="Q35" s="822"/>
      <c r="R35" s="836"/>
      <c r="S35" s="821"/>
      <c r="T35" s="821"/>
      <c r="U35" s="830"/>
      <c r="V35" s="831"/>
      <c r="W35" s="821"/>
      <c r="X35" s="821"/>
      <c r="Y35" s="822"/>
      <c r="Z35" s="831"/>
      <c r="AA35" s="821"/>
      <c r="AB35" s="821"/>
      <c r="AC35" s="822"/>
      <c r="AD35" s="856">
        <f t="shared" si="0"/>
        <v>0</v>
      </c>
      <c r="AE35" s="857">
        <f t="shared" si="1"/>
        <v>0</v>
      </c>
      <c r="AF35" s="857">
        <f t="shared" si="2"/>
        <v>0</v>
      </c>
      <c r="AG35" s="927">
        <f t="shared" si="3"/>
        <v>275.5</v>
      </c>
      <c r="AH35" s="1156">
        <f t="shared" si="4"/>
        <v>275.5</v>
      </c>
      <c r="AI35" s="1138"/>
      <c r="AL35" s="971"/>
    </row>
    <row r="36" spans="1:39" s="744" customFormat="1" ht="17.25" customHeight="1" x14ac:dyDescent="0.25">
      <c r="A36" s="1125">
        <f t="shared" si="5"/>
        <v>29</v>
      </c>
      <c r="B36" s="1154" t="s">
        <v>1713</v>
      </c>
      <c r="C36" s="697" t="s">
        <v>1714</v>
      </c>
      <c r="D36" s="1077" t="s">
        <v>1598</v>
      </c>
      <c r="E36" s="966" t="s">
        <v>1422</v>
      </c>
      <c r="F36" s="827"/>
      <c r="G36" s="825"/>
      <c r="H36" s="825"/>
      <c r="I36" s="822"/>
      <c r="J36" s="836"/>
      <c r="K36" s="821"/>
      <c r="L36" s="821"/>
      <c r="M36" s="851"/>
      <c r="N36" s="852">
        <v>129.5</v>
      </c>
      <c r="O36" s="853"/>
      <c r="P36" s="853"/>
      <c r="Q36" s="822"/>
      <c r="R36" s="836"/>
      <c r="S36" s="821"/>
      <c r="T36" s="821"/>
      <c r="U36" s="830"/>
      <c r="V36" s="852"/>
      <c r="W36" s="853"/>
      <c r="X36" s="853"/>
      <c r="Y36" s="822"/>
      <c r="Z36" s="831"/>
      <c r="AA36" s="821"/>
      <c r="AB36" s="821"/>
      <c r="AC36" s="822"/>
      <c r="AD36" s="856">
        <f t="shared" si="0"/>
        <v>129.5</v>
      </c>
      <c r="AE36" s="857">
        <f t="shared" si="1"/>
        <v>0</v>
      </c>
      <c r="AF36" s="857">
        <f t="shared" si="2"/>
        <v>0</v>
      </c>
      <c r="AG36" s="927">
        <f t="shared" si="3"/>
        <v>0</v>
      </c>
      <c r="AH36" s="1156">
        <f t="shared" si="4"/>
        <v>129.5</v>
      </c>
      <c r="AI36" s="1138"/>
      <c r="AL36" s="971"/>
      <c r="AM36" s="971"/>
    </row>
    <row r="37" spans="1:39" s="744" customFormat="1" ht="17.25" customHeight="1" x14ac:dyDescent="0.25">
      <c r="A37" s="1125">
        <f t="shared" si="5"/>
        <v>30</v>
      </c>
      <c r="B37" s="1149" t="s">
        <v>1732</v>
      </c>
      <c r="C37" s="746" t="s">
        <v>1733</v>
      </c>
      <c r="D37" s="1077" t="s">
        <v>1206</v>
      </c>
      <c r="E37" s="966" t="s">
        <v>286</v>
      </c>
      <c r="F37" s="827"/>
      <c r="G37" s="825"/>
      <c r="H37" s="825"/>
      <c r="I37" s="822"/>
      <c r="J37" s="840"/>
      <c r="K37" s="841"/>
      <c r="L37" s="841"/>
      <c r="M37" s="855"/>
      <c r="N37" s="856">
        <v>117</v>
      </c>
      <c r="O37" s="857"/>
      <c r="P37" s="857"/>
      <c r="Q37" s="839"/>
      <c r="R37" s="840"/>
      <c r="S37" s="841"/>
      <c r="T37" s="841"/>
      <c r="U37" s="842"/>
      <c r="V37" s="856"/>
      <c r="W37" s="857"/>
      <c r="X37" s="857"/>
      <c r="Y37" s="839"/>
      <c r="Z37" s="843"/>
      <c r="AA37" s="841"/>
      <c r="AB37" s="841"/>
      <c r="AC37" s="839"/>
      <c r="AD37" s="856">
        <f t="shared" si="0"/>
        <v>117</v>
      </c>
      <c r="AE37" s="857">
        <f t="shared" si="1"/>
        <v>0</v>
      </c>
      <c r="AF37" s="857">
        <f t="shared" si="2"/>
        <v>0</v>
      </c>
      <c r="AG37" s="927">
        <f t="shared" si="3"/>
        <v>0</v>
      </c>
      <c r="AH37" s="1156">
        <f t="shared" si="4"/>
        <v>117</v>
      </c>
      <c r="AI37" s="1138"/>
      <c r="AL37" s="971"/>
    </row>
    <row r="38" spans="1:39" s="744" customFormat="1" ht="17.25" customHeight="1" thickBot="1" x14ac:dyDescent="0.3">
      <c r="A38" s="1125">
        <f t="shared" si="5"/>
        <v>31</v>
      </c>
      <c r="B38" s="1149" t="s">
        <v>1734</v>
      </c>
      <c r="C38" s="746" t="s">
        <v>1735</v>
      </c>
      <c r="D38" s="1077" t="s">
        <v>1700</v>
      </c>
      <c r="E38" s="966" t="s">
        <v>286</v>
      </c>
      <c r="F38" s="827"/>
      <c r="G38" s="825"/>
      <c r="H38" s="825"/>
      <c r="I38" s="822"/>
      <c r="J38" s="840"/>
      <c r="K38" s="841"/>
      <c r="L38" s="841"/>
      <c r="M38" s="842"/>
      <c r="N38" s="843">
        <v>42</v>
      </c>
      <c r="O38" s="841"/>
      <c r="P38" s="841"/>
      <c r="Q38" s="839"/>
      <c r="R38" s="840"/>
      <c r="S38" s="841"/>
      <c r="T38" s="841"/>
      <c r="U38" s="842"/>
      <c r="V38" s="843"/>
      <c r="W38" s="841"/>
      <c r="X38" s="841"/>
      <c r="Y38" s="839"/>
      <c r="Z38" s="843"/>
      <c r="AA38" s="841"/>
      <c r="AB38" s="841"/>
      <c r="AC38" s="839"/>
      <c r="AD38" s="856">
        <f t="shared" si="0"/>
        <v>42</v>
      </c>
      <c r="AE38" s="857">
        <f t="shared" si="1"/>
        <v>0</v>
      </c>
      <c r="AF38" s="857">
        <f t="shared" si="2"/>
        <v>0</v>
      </c>
      <c r="AG38" s="927">
        <f t="shared" si="3"/>
        <v>0</v>
      </c>
      <c r="AH38" s="1156">
        <f t="shared" si="4"/>
        <v>42</v>
      </c>
      <c r="AI38" s="1140"/>
      <c r="AL38" s="971"/>
    </row>
    <row r="39" spans="1:39" s="744" customFormat="1" ht="17.25" customHeight="1" x14ac:dyDescent="0.25">
      <c r="A39" s="1125">
        <f t="shared" si="5"/>
        <v>32</v>
      </c>
      <c r="B39" s="1149" t="s">
        <v>1736</v>
      </c>
      <c r="C39" s="746">
        <v>0</v>
      </c>
      <c r="D39" s="1077" t="s">
        <v>1206</v>
      </c>
      <c r="E39" s="965" t="s">
        <v>286</v>
      </c>
      <c r="F39" s="852"/>
      <c r="G39" s="853"/>
      <c r="H39" s="853"/>
      <c r="I39" s="873"/>
      <c r="J39" s="874"/>
      <c r="K39" s="853"/>
      <c r="L39" s="853"/>
      <c r="M39" s="851"/>
      <c r="N39" s="852">
        <v>126</v>
      </c>
      <c r="O39" s="853"/>
      <c r="P39" s="853"/>
      <c r="Q39" s="873"/>
      <c r="R39" s="874"/>
      <c r="S39" s="853"/>
      <c r="T39" s="853"/>
      <c r="U39" s="873"/>
      <c r="V39" s="874"/>
      <c r="W39" s="853"/>
      <c r="X39" s="853"/>
      <c r="Y39" s="851"/>
      <c r="Z39" s="852"/>
      <c r="AA39" s="853"/>
      <c r="AB39" s="853"/>
      <c r="AC39" s="873"/>
      <c r="AD39" s="856">
        <f t="shared" si="0"/>
        <v>126</v>
      </c>
      <c r="AE39" s="857">
        <f t="shared" si="1"/>
        <v>0</v>
      </c>
      <c r="AF39" s="857">
        <f t="shared" si="2"/>
        <v>0</v>
      </c>
      <c r="AG39" s="927">
        <f t="shared" si="3"/>
        <v>0</v>
      </c>
      <c r="AH39" s="1156">
        <f t="shared" si="4"/>
        <v>126</v>
      </c>
      <c r="AI39" s="1141"/>
      <c r="AL39" s="971"/>
    </row>
    <row r="40" spans="1:39" s="744" customFormat="1" ht="17.25" customHeight="1" x14ac:dyDescent="0.25">
      <c r="A40" s="1125">
        <f t="shared" si="5"/>
        <v>33</v>
      </c>
      <c r="B40" s="1154" t="s">
        <v>1737</v>
      </c>
      <c r="C40" s="625" t="s">
        <v>1738</v>
      </c>
      <c r="D40" s="1077" t="s">
        <v>1757</v>
      </c>
      <c r="E40" s="965" t="s">
        <v>1422</v>
      </c>
      <c r="F40" s="852"/>
      <c r="G40" s="853"/>
      <c r="H40" s="853"/>
      <c r="I40" s="873"/>
      <c r="J40" s="874"/>
      <c r="K40" s="853"/>
      <c r="L40" s="853"/>
      <c r="M40" s="851"/>
      <c r="N40" s="852">
        <v>0</v>
      </c>
      <c r="O40" s="853"/>
      <c r="P40" s="853"/>
      <c r="Q40" s="873"/>
      <c r="R40" s="874"/>
      <c r="S40" s="853"/>
      <c r="T40" s="853"/>
      <c r="U40" s="873"/>
      <c r="V40" s="874"/>
      <c r="W40" s="853"/>
      <c r="X40" s="853"/>
      <c r="Y40" s="851"/>
      <c r="Z40" s="852"/>
      <c r="AA40" s="853"/>
      <c r="AB40" s="853"/>
      <c r="AC40" s="873"/>
      <c r="AD40" s="856">
        <f t="shared" si="0"/>
        <v>0</v>
      </c>
      <c r="AE40" s="857">
        <f t="shared" si="1"/>
        <v>0</v>
      </c>
      <c r="AF40" s="857">
        <f t="shared" si="2"/>
        <v>0</v>
      </c>
      <c r="AG40" s="927">
        <f t="shared" si="3"/>
        <v>0</v>
      </c>
      <c r="AH40" s="1156">
        <f t="shared" si="4"/>
        <v>0</v>
      </c>
      <c r="AI40" s="823"/>
      <c r="AL40" s="971"/>
    </row>
    <row r="41" spans="1:39" s="744" customFormat="1" ht="17.25" customHeight="1" x14ac:dyDescent="0.25">
      <c r="A41" s="1125">
        <f t="shared" si="5"/>
        <v>34</v>
      </c>
      <c r="B41" s="1149" t="s">
        <v>1739</v>
      </c>
      <c r="C41" s="1155" t="s">
        <v>1740</v>
      </c>
      <c r="D41" s="1077" t="s">
        <v>54</v>
      </c>
      <c r="E41" s="968" t="s">
        <v>1422</v>
      </c>
      <c r="F41" s="852"/>
      <c r="G41" s="853"/>
      <c r="H41" s="853"/>
      <c r="I41" s="873"/>
      <c r="J41" s="874"/>
      <c r="K41" s="853"/>
      <c r="L41" s="853"/>
      <c r="M41" s="851"/>
      <c r="N41" s="852">
        <v>126</v>
      </c>
      <c r="O41" s="853"/>
      <c r="P41" s="853"/>
      <c r="Q41" s="873"/>
      <c r="R41" s="874"/>
      <c r="S41" s="853"/>
      <c r="T41" s="853"/>
      <c r="U41" s="873"/>
      <c r="V41" s="874"/>
      <c r="W41" s="853"/>
      <c r="X41" s="853"/>
      <c r="Y41" s="851"/>
      <c r="Z41" s="852"/>
      <c r="AA41" s="853"/>
      <c r="AB41" s="853"/>
      <c r="AC41" s="873"/>
      <c r="AD41" s="856">
        <f t="shared" si="0"/>
        <v>126</v>
      </c>
      <c r="AE41" s="857">
        <f t="shared" si="1"/>
        <v>0</v>
      </c>
      <c r="AF41" s="857">
        <f t="shared" si="2"/>
        <v>0</v>
      </c>
      <c r="AG41" s="927">
        <f t="shared" si="3"/>
        <v>0</v>
      </c>
      <c r="AH41" s="1156">
        <f t="shared" si="4"/>
        <v>126</v>
      </c>
      <c r="AI41" s="823"/>
      <c r="AL41" s="971"/>
    </row>
    <row r="42" spans="1:39" s="744" customFormat="1" ht="17.25" customHeight="1" x14ac:dyDescent="0.25">
      <c r="A42" s="1125">
        <f t="shared" si="5"/>
        <v>35</v>
      </c>
      <c r="B42" s="1149" t="s">
        <v>1741</v>
      </c>
      <c r="C42" s="829" t="s">
        <v>1733</v>
      </c>
      <c r="D42" s="1077" t="s">
        <v>1206</v>
      </c>
      <c r="E42" s="965" t="s">
        <v>286</v>
      </c>
      <c r="F42" s="852"/>
      <c r="G42" s="853"/>
      <c r="H42" s="853"/>
      <c r="I42" s="873"/>
      <c r="J42" s="874"/>
      <c r="K42" s="853"/>
      <c r="L42" s="853"/>
      <c r="M42" s="851"/>
      <c r="N42" s="852">
        <v>122</v>
      </c>
      <c r="O42" s="853"/>
      <c r="P42" s="853"/>
      <c r="Q42" s="873"/>
      <c r="R42" s="874"/>
      <c r="S42" s="853"/>
      <c r="T42" s="853"/>
      <c r="U42" s="873"/>
      <c r="V42" s="874"/>
      <c r="W42" s="853"/>
      <c r="X42" s="853"/>
      <c r="Y42" s="851"/>
      <c r="Z42" s="852"/>
      <c r="AA42" s="853"/>
      <c r="AB42" s="853"/>
      <c r="AC42" s="873"/>
      <c r="AD42" s="856">
        <f t="shared" si="0"/>
        <v>122</v>
      </c>
      <c r="AE42" s="857">
        <f t="shared" si="1"/>
        <v>0</v>
      </c>
      <c r="AF42" s="857">
        <f t="shared" si="2"/>
        <v>0</v>
      </c>
      <c r="AG42" s="927">
        <f t="shared" si="3"/>
        <v>0</v>
      </c>
      <c r="AH42" s="1156">
        <f t="shared" si="4"/>
        <v>122</v>
      </c>
      <c r="AI42" s="824"/>
      <c r="AL42" s="971"/>
    </row>
    <row r="43" spans="1:39" s="744" customFormat="1" ht="17.25" customHeight="1" x14ac:dyDescent="0.25">
      <c r="A43" s="1125">
        <f t="shared" si="5"/>
        <v>36</v>
      </c>
      <c r="B43" s="1223" t="s">
        <v>1742</v>
      </c>
      <c r="C43" s="1228" t="s">
        <v>1743</v>
      </c>
      <c r="D43" s="1225" t="s">
        <v>1428</v>
      </c>
      <c r="E43" s="1224" t="s">
        <v>286</v>
      </c>
      <c r="F43" s="852"/>
      <c r="G43" s="853"/>
      <c r="H43" s="853"/>
      <c r="I43" s="873"/>
      <c r="J43" s="928"/>
      <c r="K43" s="857"/>
      <c r="L43" s="857"/>
      <c r="M43" s="855"/>
      <c r="N43" s="856">
        <v>109</v>
      </c>
      <c r="O43" s="857"/>
      <c r="P43" s="857"/>
      <c r="Q43" s="927"/>
      <c r="R43" s="874"/>
      <c r="S43" s="853"/>
      <c r="T43" s="853"/>
      <c r="U43" s="873"/>
      <c r="V43" s="874"/>
      <c r="W43" s="853"/>
      <c r="X43" s="853"/>
      <c r="Y43" s="851"/>
      <c r="Z43" s="852"/>
      <c r="AA43" s="853"/>
      <c r="AB43" s="853"/>
      <c r="AC43" s="873"/>
      <c r="AD43" s="856">
        <f t="shared" si="0"/>
        <v>109</v>
      </c>
      <c r="AE43" s="857">
        <f t="shared" si="1"/>
        <v>0</v>
      </c>
      <c r="AF43" s="857">
        <f t="shared" si="2"/>
        <v>0</v>
      </c>
      <c r="AG43" s="927">
        <f t="shared" si="3"/>
        <v>0</v>
      </c>
      <c r="AH43" s="1156">
        <f t="shared" si="4"/>
        <v>109</v>
      </c>
      <c r="AI43" s="824"/>
      <c r="AL43" s="971"/>
    </row>
    <row r="44" spans="1:39" s="744" customFormat="1" ht="17.25" customHeight="1" x14ac:dyDescent="0.25">
      <c r="A44" s="1125">
        <f t="shared" si="5"/>
        <v>37</v>
      </c>
      <c r="B44" s="1222" t="s">
        <v>1744</v>
      </c>
      <c r="C44" s="750" t="s">
        <v>1745</v>
      </c>
      <c r="D44" s="1078" t="s">
        <v>1758</v>
      </c>
      <c r="E44" s="1076" t="s">
        <v>1422</v>
      </c>
      <c r="F44" s="852"/>
      <c r="G44" s="853"/>
      <c r="H44" s="853"/>
      <c r="I44" s="873"/>
      <c r="J44" s="874"/>
      <c r="K44" s="853"/>
      <c r="L44" s="853"/>
      <c r="M44" s="851"/>
      <c r="N44" s="852">
        <v>81.5</v>
      </c>
      <c r="O44" s="853"/>
      <c r="P44" s="853"/>
      <c r="Q44" s="873"/>
      <c r="R44" s="874"/>
      <c r="S44" s="853"/>
      <c r="T44" s="853"/>
      <c r="U44" s="873"/>
      <c r="V44" s="874"/>
      <c r="W44" s="853"/>
      <c r="X44" s="853"/>
      <c r="Y44" s="851"/>
      <c r="Z44" s="852"/>
      <c r="AA44" s="853"/>
      <c r="AB44" s="853"/>
      <c r="AC44" s="873"/>
      <c r="AD44" s="856">
        <f t="shared" si="0"/>
        <v>81.5</v>
      </c>
      <c r="AE44" s="857">
        <f t="shared" si="1"/>
        <v>0</v>
      </c>
      <c r="AF44" s="857">
        <f t="shared" si="2"/>
        <v>0</v>
      </c>
      <c r="AG44" s="927">
        <f t="shared" si="3"/>
        <v>0</v>
      </c>
      <c r="AH44" s="1156">
        <f t="shared" si="4"/>
        <v>81.5</v>
      </c>
      <c r="AI44" s="823"/>
      <c r="AL44" s="971"/>
    </row>
    <row r="45" spans="1:39" s="744" customFormat="1" ht="17.25" customHeight="1" x14ac:dyDescent="0.25">
      <c r="A45" s="1125">
        <f t="shared" si="5"/>
        <v>38</v>
      </c>
      <c r="B45" s="1149" t="s">
        <v>1746</v>
      </c>
      <c r="C45" s="746" t="s">
        <v>1747</v>
      </c>
      <c r="D45" s="1077" t="s">
        <v>1206</v>
      </c>
      <c r="E45" s="965" t="s">
        <v>286</v>
      </c>
      <c r="F45" s="852"/>
      <c r="G45" s="853"/>
      <c r="H45" s="853"/>
      <c r="I45" s="873"/>
      <c r="J45" s="874"/>
      <c r="K45" s="853"/>
      <c r="L45" s="853"/>
      <c r="M45" s="851"/>
      <c r="N45" s="852">
        <v>83</v>
      </c>
      <c r="O45" s="853"/>
      <c r="P45" s="853"/>
      <c r="Q45" s="873"/>
      <c r="R45" s="874"/>
      <c r="S45" s="853"/>
      <c r="T45" s="853"/>
      <c r="U45" s="873"/>
      <c r="V45" s="874"/>
      <c r="W45" s="853"/>
      <c r="X45" s="853"/>
      <c r="Y45" s="851"/>
      <c r="Z45" s="852"/>
      <c r="AA45" s="853"/>
      <c r="AB45" s="853"/>
      <c r="AC45" s="873"/>
      <c r="AD45" s="856">
        <f t="shared" si="0"/>
        <v>83</v>
      </c>
      <c r="AE45" s="857">
        <f t="shared" si="1"/>
        <v>0</v>
      </c>
      <c r="AF45" s="857">
        <f t="shared" si="2"/>
        <v>0</v>
      </c>
      <c r="AG45" s="927">
        <f t="shared" si="3"/>
        <v>0</v>
      </c>
      <c r="AH45" s="1156">
        <f t="shared" si="4"/>
        <v>83</v>
      </c>
      <c r="AI45" s="1136"/>
      <c r="AL45" s="971"/>
    </row>
    <row r="46" spans="1:39" s="744" customFormat="1" ht="17.25" customHeight="1" x14ac:dyDescent="0.25">
      <c r="A46" s="1125">
        <f t="shared" si="5"/>
        <v>39</v>
      </c>
      <c r="B46" s="1149" t="s">
        <v>1748</v>
      </c>
      <c r="C46" s="746" t="s">
        <v>1749</v>
      </c>
      <c r="D46" s="1077" t="s">
        <v>1206</v>
      </c>
      <c r="E46" s="829" t="s">
        <v>286</v>
      </c>
      <c r="F46" s="852"/>
      <c r="G46" s="853"/>
      <c r="H46" s="853"/>
      <c r="I46" s="873"/>
      <c r="J46" s="874"/>
      <c r="K46" s="853"/>
      <c r="L46" s="853"/>
      <c r="M46" s="851"/>
      <c r="N46" s="852">
        <v>133.5</v>
      </c>
      <c r="O46" s="853"/>
      <c r="P46" s="853"/>
      <c r="Q46" s="873"/>
      <c r="R46" s="874"/>
      <c r="S46" s="853"/>
      <c r="T46" s="853"/>
      <c r="U46" s="873"/>
      <c r="V46" s="874"/>
      <c r="W46" s="853"/>
      <c r="X46" s="853"/>
      <c r="Y46" s="851"/>
      <c r="Z46" s="852"/>
      <c r="AA46" s="853"/>
      <c r="AB46" s="853"/>
      <c r="AC46" s="873"/>
      <c r="AD46" s="856">
        <f t="shared" si="0"/>
        <v>133.5</v>
      </c>
      <c r="AE46" s="857">
        <f t="shared" si="1"/>
        <v>0</v>
      </c>
      <c r="AF46" s="857">
        <f t="shared" si="2"/>
        <v>0</v>
      </c>
      <c r="AG46" s="927">
        <f t="shared" si="3"/>
        <v>0</v>
      </c>
      <c r="AH46" s="1156">
        <f t="shared" si="4"/>
        <v>133.5</v>
      </c>
      <c r="AI46" s="824"/>
      <c r="AL46" s="971"/>
    </row>
    <row r="47" spans="1:39" s="744" customFormat="1" ht="17.25" customHeight="1" x14ac:dyDescent="0.25">
      <c r="A47" s="1125">
        <f t="shared" si="5"/>
        <v>40</v>
      </c>
      <c r="B47" s="1149" t="s">
        <v>1750</v>
      </c>
      <c r="C47" s="1149">
        <v>0</v>
      </c>
      <c r="D47" s="1226" t="s">
        <v>1206</v>
      </c>
      <c r="E47" s="1221" t="s">
        <v>286</v>
      </c>
      <c r="F47" s="852"/>
      <c r="G47" s="853"/>
      <c r="H47" s="853"/>
      <c r="I47" s="873"/>
      <c r="J47" s="874"/>
      <c r="K47" s="853"/>
      <c r="L47" s="853"/>
      <c r="M47" s="851"/>
      <c r="N47" s="852">
        <v>48</v>
      </c>
      <c r="O47" s="853"/>
      <c r="P47" s="853"/>
      <c r="Q47" s="873"/>
      <c r="R47" s="874"/>
      <c r="S47" s="853"/>
      <c r="T47" s="853"/>
      <c r="U47" s="873"/>
      <c r="V47" s="874"/>
      <c r="W47" s="853"/>
      <c r="X47" s="853"/>
      <c r="Y47" s="851"/>
      <c r="Z47" s="852"/>
      <c r="AA47" s="853"/>
      <c r="AB47" s="853"/>
      <c r="AC47" s="873"/>
      <c r="AD47" s="856">
        <f t="shared" si="0"/>
        <v>48</v>
      </c>
      <c r="AE47" s="857">
        <f t="shared" si="1"/>
        <v>0</v>
      </c>
      <c r="AF47" s="857">
        <f t="shared" si="2"/>
        <v>0</v>
      </c>
      <c r="AG47" s="927">
        <f t="shared" si="3"/>
        <v>0</v>
      </c>
      <c r="AH47" s="1156">
        <f t="shared" si="4"/>
        <v>48</v>
      </c>
      <c r="AI47" s="824"/>
      <c r="AL47" s="971"/>
    </row>
    <row r="48" spans="1:39" s="744" customFormat="1" ht="17.25" customHeight="1" x14ac:dyDescent="0.25">
      <c r="A48" s="1125">
        <f t="shared" si="5"/>
        <v>41</v>
      </c>
      <c r="B48" s="1149" t="s">
        <v>1751</v>
      </c>
      <c r="C48" s="1149" t="s">
        <v>1752</v>
      </c>
      <c r="D48" s="1229" t="s">
        <v>1206</v>
      </c>
      <c r="E48" s="1227" t="s">
        <v>286</v>
      </c>
      <c r="F48" s="852"/>
      <c r="G48" s="853"/>
      <c r="H48" s="853"/>
      <c r="I48" s="873"/>
      <c r="J48" s="874"/>
      <c r="K48" s="853"/>
      <c r="L48" s="853"/>
      <c r="M48" s="851"/>
      <c r="N48" s="852">
        <v>122</v>
      </c>
      <c r="O48" s="853"/>
      <c r="P48" s="853"/>
      <c r="Q48" s="873"/>
      <c r="R48" s="874"/>
      <c r="S48" s="853"/>
      <c r="T48" s="853"/>
      <c r="U48" s="873"/>
      <c r="V48" s="874"/>
      <c r="W48" s="853"/>
      <c r="X48" s="853"/>
      <c r="Y48" s="851"/>
      <c r="Z48" s="852"/>
      <c r="AA48" s="853"/>
      <c r="AB48" s="853"/>
      <c r="AC48" s="873"/>
      <c r="AD48" s="856">
        <f t="shared" si="0"/>
        <v>122</v>
      </c>
      <c r="AE48" s="857">
        <f t="shared" si="1"/>
        <v>0</v>
      </c>
      <c r="AF48" s="857">
        <f t="shared" si="2"/>
        <v>0</v>
      </c>
      <c r="AG48" s="927">
        <f t="shared" si="3"/>
        <v>0</v>
      </c>
      <c r="AH48" s="1156">
        <f t="shared" si="4"/>
        <v>122</v>
      </c>
      <c r="AI48" s="824"/>
      <c r="AL48" s="971"/>
    </row>
    <row r="49" spans="1:39" s="744" customFormat="1" ht="17.25" customHeight="1" x14ac:dyDescent="0.25">
      <c r="A49" s="1125">
        <f t="shared" si="5"/>
        <v>42</v>
      </c>
      <c r="B49" s="1149" t="s">
        <v>1753</v>
      </c>
      <c r="C49" s="1149" t="s">
        <v>1754</v>
      </c>
      <c r="D49" s="1078" t="s">
        <v>296</v>
      </c>
      <c r="E49" s="1221" t="s">
        <v>1422</v>
      </c>
      <c r="F49" s="852"/>
      <c r="G49" s="853"/>
      <c r="H49" s="853"/>
      <c r="I49" s="873"/>
      <c r="J49" s="874"/>
      <c r="K49" s="853"/>
      <c r="L49" s="853"/>
      <c r="M49" s="851"/>
      <c r="N49" s="852">
        <v>108.5</v>
      </c>
      <c r="O49" s="853"/>
      <c r="P49" s="853"/>
      <c r="Q49" s="873"/>
      <c r="R49" s="874"/>
      <c r="S49" s="853"/>
      <c r="T49" s="853"/>
      <c r="U49" s="873"/>
      <c r="V49" s="874"/>
      <c r="W49" s="853"/>
      <c r="X49" s="853"/>
      <c r="Y49" s="851"/>
      <c r="Z49" s="852"/>
      <c r="AA49" s="853"/>
      <c r="AB49" s="853"/>
      <c r="AC49" s="873"/>
      <c r="AD49" s="856">
        <f t="shared" si="0"/>
        <v>108.5</v>
      </c>
      <c r="AE49" s="857">
        <f t="shared" si="1"/>
        <v>0</v>
      </c>
      <c r="AF49" s="857">
        <f t="shared" si="2"/>
        <v>0</v>
      </c>
      <c r="AG49" s="927">
        <f t="shared" si="3"/>
        <v>0</v>
      </c>
      <c r="AH49" s="1156">
        <f t="shared" si="4"/>
        <v>108.5</v>
      </c>
      <c r="AI49" s="824"/>
      <c r="AL49" s="971"/>
    </row>
    <row r="50" spans="1:39" s="744" customFormat="1" ht="17.25" customHeight="1" x14ac:dyDescent="0.25">
      <c r="A50" s="1125">
        <f t="shared" si="5"/>
        <v>43</v>
      </c>
      <c r="B50" s="1149" t="s">
        <v>1755</v>
      </c>
      <c r="C50" s="746" t="s">
        <v>1756</v>
      </c>
      <c r="D50" s="1077" t="s">
        <v>1206</v>
      </c>
      <c r="E50" s="965" t="s">
        <v>1422</v>
      </c>
      <c r="F50" s="852"/>
      <c r="G50" s="853"/>
      <c r="H50" s="853"/>
      <c r="I50" s="873"/>
      <c r="J50" s="874"/>
      <c r="K50" s="853"/>
      <c r="L50" s="853"/>
      <c r="M50" s="851"/>
      <c r="N50" s="852">
        <v>81.5</v>
      </c>
      <c r="O50" s="853"/>
      <c r="P50" s="853"/>
      <c r="Q50" s="873"/>
      <c r="R50" s="874"/>
      <c r="S50" s="853"/>
      <c r="T50" s="853"/>
      <c r="U50" s="873"/>
      <c r="V50" s="874"/>
      <c r="W50" s="853"/>
      <c r="X50" s="853"/>
      <c r="Y50" s="851"/>
      <c r="Z50" s="852"/>
      <c r="AA50" s="853"/>
      <c r="AB50" s="853"/>
      <c r="AC50" s="873"/>
      <c r="AD50" s="856">
        <f t="shared" si="0"/>
        <v>81.5</v>
      </c>
      <c r="AE50" s="857">
        <f t="shared" si="1"/>
        <v>0</v>
      </c>
      <c r="AF50" s="857">
        <f t="shared" si="2"/>
        <v>0</v>
      </c>
      <c r="AG50" s="927">
        <f t="shared" si="3"/>
        <v>0</v>
      </c>
      <c r="AH50" s="1156">
        <f t="shared" si="4"/>
        <v>81.5</v>
      </c>
      <c r="AI50" s="824"/>
      <c r="AL50" s="971"/>
    </row>
    <row r="51" spans="1:39" s="744" customFormat="1" ht="17.25" customHeight="1" x14ac:dyDescent="0.25">
      <c r="A51" s="1125">
        <f t="shared" si="5"/>
        <v>44</v>
      </c>
      <c r="B51" s="1149" t="s">
        <v>1759</v>
      </c>
      <c r="C51" s="746" t="s">
        <v>1531</v>
      </c>
      <c r="D51" s="1077" t="s">
        <v>1206</v>
      </c>
      <c r="E51" s="965" t="s">
        <v>1422</v>
      </c>
      <c r="F51" s="852"/>
      <c r="G51" s="853"/>
      <c r="H51" s="853"/>
      <c r="I51" s="873"/>
      <c r="J51" s="874"/>
      <c r="K51" s="853"/>
      <c r="L51" s="853"/>
      <c r="M51" s="851"/>
      <c r="N51" s="852">
        <v>143.5</v>
      </c>
      <c r="O51" s="853"/>
      <c r="P51" s="853"/>
      <c r="Q51" s="873"/>
      <c r="R51" s="874"/>
      <c r="S51" s="853"/>
      <c r="T51" s="853"/>
      <c r="U51" s="851"/>
      <c r="V51" s="852"/>
      <c r="W51" s="853"/>
      <c r="X51" s="853"/>
      <c r="Y51" s="851"/>
      <c r="Z51" s="852"/>
      <c r="AA51" s="853"/>
      <c r="AB51" s="853"/>
      <c r="AC51" s="873"/>
      <c r="AD51" s="856">
        <f t="shared" si="0"/>
        <v>143.5</v>
      </c>
      <c r="AE51" s="857">
        <f t="shared" si="1"/>
        <v>0</v>
      </c>
      <c r="AF51" s="857">
        <f t="shared" si="2"/>
        <v>0</v>
      </c>
      <c r="AG51" s="927">
        <f t="shared" si="3"/>
        <v>0</v>
      </c>
      <c r="AH51" s="1156">
        <f t="shared" si="4"/>
        <v>143.5</v>
      </c>
      <c r="AI51" s="1136"/>
      <c r="AL51" s="971"/>
    </row>
    <row r="52" spans="1:39" s="744" customFormat="1" ht="17.25" customHeight="1" x14ac:dyDescent="0.25">
      <c r="A52" s="1125">
        <f t="shared" si="5"/>
        <v>45</v>
      </c>
      <c r="B52" s="1149" t="s">
        <v>1847</v>
      </c>
      <c r="C52" s="746" t="s">
        <v>1760</v>
      </c>
      <c r="D52" s="1077" t="s">
        <v>1206</v>
      </c>
      <c r="E52" s="965" t="s">
        <v>286</v>
      </c>
      <c r="F52" s="852"/>
      <c r="G52" s="853"/>
      <c r="H52" s="853"/>
      <c r="I52" s="873"/>
      <c r="J52" s="874"/>
      <c r="K52" s="853"/>
      <c r="L52" s="853"/>
      <c r="M52" s="851"/>
      <c r="N52" s="852">
        <v>166.5</v>
      </c>
      <c r="O52" s="853"/>
      <c r="P52" s="853"/>
      <c r="Q52" s="873"/>
      <c r="R52" s="874">
        <v>185</v>
      </c>
      <c r="S52" s="853"/>
      <c r="T52" s="853"/>
      <c r="U52" s="851"/>
      <c r="V52" s="852"/>
      <c r="W52" s="853"/>
      <c r="X52" s="853"/>
      <c r="Y52" s="851"/>
      <c r="Z52" s="852">
        <v>250.5</v>
      </c>
      <c r="AA52" s="853"/>
      <c r="AB52" s="853"/>
      <c r="AC52" s="873"/>
      <c r="AD52" s="856">
        <f t="shared" si="0"/>
        <v>602</v>
      </c>
      <c r="AE52" s="857">
        <f t="shared" si="1"/>
        <v>0</v>
      </c>
      <c r="AF52" s="857">
        <f t="shared" si="2"/>
        <v>0</v>
      </c>
      <c r="AG52" s="927">
        <f t="shared" si="3"/>
        <v>0</v>
      </c>
      <c r="AH52" s="1156">
        <f t="shared" si="4"/>
        <v>602</v>
      </c>
      <c r="AI52" s="1142"/>
      <c r="AL52" s="971"/>
    </row>
    <row r="53" spans="1:39" s="744" customFormat="1" ht="17.25" customHeight="1" x14ac:dyDescent="0.25">
      <c r="A53" s="1125">
        <f t="shared" si="5"/>
        <v>46</v>
      </c>
      <c r="B53" s="1154" t="s">
        <v>1502</v>
      </c>
      <c r="C53" s="697">
        <v>0</v>
      </c>
      <c r="D53" s="1077" t="s">
        <v>1206</v>
      </c>
      <c r="E53" s="968" t="s">
        <v>1422</v>
      </c>
      <c r="F53" s="852"/>
      <c r="G53" s="853"/>
      <c r="H53" s="853"/>
      <c r="I53" s="873"/>
      <c r="J53" s="874"/>
      <c r="K53" s="853"/>
      <c r="L53" s="853"/>
      <c r="M53" s="851"/>
      <c r="N53" s="852">
        <v>247</v>
      </c>
      <c r="O53" s="853"/>
      <c r="P53" s="853"/>
      <c r="Q53" s="873"/>
      <c r="R53" s="874"/>
      <c r="S53" s="853"/>
      <c r="T53" s="853"/>
      <c r="U53" s="851"/>
      <c r="V53" s="852"/>
      <c r="W53" s="853"/>
      <c r="X53" s="853"/>
      <c r="Y53" s="851"/>
      <c r="Z53" s="852"/>
      <c r="AA53" s="853"/>
      <c r="AB53" s="853"/>
      <c r="AC53" s="873"/>
      <c r="AD53" s="856">
        <f t="shared" si="0"/>
        <v>247</v>
      </c>
      <c r="AE53" s="857">
        <f t="shared" si="1"/>
        <v>0</v>
      </c>
      <c r="AF53" s="857">
        <f t="shared" si="2"/>
        <v>0</v>
      </c>
      <c r="AG53" s="927">
        <f t="shared" si="3"/>
        <v>0</v>
      </c>
      <c r="AH53" s="1156">
        <f t="shared" si="4"/>
        <v>247</v>
      </c>
      <c r="AI53" s="1143"/>
      <c r="AL53" s="500"/>
      <c r="AM53" s="488"/>
    </row>
    <row r="54" spans="1:39" s="744" customFormat="1" ht="17.25" customHeight="1" x14ac:dyDescent="0.4">
      <c r="A54" s="1125">
        <f t="shared" si="5"/>
        <v>47</v>
      </c>
      <c r="B54" s="1154" t="s">
        <v>1761</v>
      </c>
      <c r="C54" s="697" t="s">
        <v>1762</v>
      </c>
      <c r="D54" s="1077" t="s">
        <v>1725</v>
      </c>
      <c r="E54" s="966" t="s">
        <v>1422</v>
      </c>
      <c r="F54" s="827"/>
      <c r="G54" s="825"/>
      <c r="H54" s="825"/>
      <c r="I54" s="822"/>
      <c r="J54" s="836"/>
      <c r="K54" s="821"/>
      <c r="L54" s="821"/>
      <c r="M54" s="830"/>
      <c r="N54" s="831"/>
      <c r="O54" s="821">
        <v>292</v>
      </c>
      <c r="P54" s="821"/>
      <c r="Q54" s="822"/>
      <c r="R54" s="836"/>
      <c r="S54" s="821">
        <v>252.75</v>
      </c>
      <c r="T54" s="821"/>
      <c r="U54" s="830"/>
      <c r="V54" s="831"/>
      <c r="W54" s="821"/>
      <c r="X54" s="821"/>
      <c r="Y54" s="830"/>
      <c r="Z54" s="831"/>
      <c r="AA54" s="821"/>
      <c r="AB54" s="821"/>
      <c r="AC54" s="822"/>
      <c r="AD54" s="856">
        <f t="shared" si="0"/>
        <v>0</v>
      </c>
      <c r="AE54" s="857">
        <f t="shared" si="1"/>
        <v>544.75</v>
      </c>
      <c r="AF54" s="857">
        <f t="shared" si="2"/>
        <v>0</v>
      </c>
      <c r="AG54" s="927">
        <f t="shared" si="3"/>
        <v>0</v>
      </c>
      <c r="AH54" s="1156">
        <f t="shared" si="4"/>
        <v>544.75</v>
      </c>
      <c r="AI54" s="1232"/>
      <c r="AL54" s="1159"/>
      <c r="AM54" s="982"/>
    </row>
    <row r="55" spans="1:39" s="744" customFormat="1" ht="17.25" customHeight="1" x14ac:dyDescent="0.4">
      <c r="A55" s="1125">
        <f t="shared" si="5"/>
        <v>48</v>
      </c>
      <c r="B55" s="1154" t="s">
        <v>2148</v>
      </c>
      <c r="C55" s="697" t="s">
        <v>1766</v>
      </c>
      <c r="D55" s="1077" t="s">
        <v>26</v>
      </c>
      <c r="E55" s="966" t="s">
        <v>1422</v>
      </c>
      <c r="F55" s="827"/>
      <c r="G55" s="825"/>
      <c r="H55" s="825"/>
      <c r="I55" s="822"/>
      <c r="J55" s="836"/>
      <c r="K55" s="821"/>
      <c r="L55" s="821"/>
      <c r="M55" s="830"/>
      <c r="N55" s="831"/>
      <c r="O55" s="821"/>
      <c r="P55" s="821"/>
      <c r="Q55" s="822"/>
      <c r="R55" s="836"/>
      <c r="S55" s="821"/>
      <c r="T55" s="821"/>
      <c r="U55" s="830"/>
      <c r="V55" s="831"/>
      <c r="W55" s="821"/>
      <c r="X55" s="821"/>
      <c r="Y55" s="830">
        <v>220</v>
      </c>
      <c r="Z55" s="831"/>
      <c r="AA55" s="821"/>
      <c r="AB55" s="821"/>
      <c r="AC55" s="822"/>
      <c r="AD55" s="856">
        <f t="shared" si="0"/>
        <v>0</v>
      </c>
      <c r="AE55" s="857">
        <f t="shared" si="1"/>
        <v>0</v>
      </c>
      <c r="AF55" s="857">
        <f t="shared" si="2"/>
        <v>0</v>
      </c>
      <c r="AG55" s="927">
        <f t="shared" si="3"/>
        <v>220</v>
      </c>
      <c r="AH55" s="1156">
        <f t="shared" si="4"/>
        <v>220</v>
      </c>
      <c r="AI55" s="1232"/>
      <c r="AL55" s="1159"/>
      <c r="AM55" s="982"/>
    </row>
    <row r="56" spans="1:39" s="744" customFormat="1" ht="17.25" customHeight="1" x14ac:dyDescent="0.4">
      <c r="A56" s="1125">
        <f t="shared" si="5"/>
        <v>49</v>
      </c>
      <c r="B56" s="1154" t="s">
        <v>1767</v>
      </c>
      <c r="C56" s="697" t="s">
        <v>844</v>
      </c>
      <c r="D56" s="1077" t="s">
        <v>1454</v>
      </c>
      <c r="E56" s="966" t="s">
        <v>286</v>
      </c>
      <c r="F56" s="827"/>
      <c r="G56" s="825"/>
      <c r="H56" s="825"/>
      <c r="I56" s="822"/>
      <c r="J56" s="836"/>
      <c r="K56" s="821"/>
      <c r="L56" s="821"/>
      <c r="M56" s="830"/>
      <c r="N56" s="831"/>
      <c r="O56" s="821"/>
      <c r="P56" s="821"/>
      <c r="Q56" s="822"/>
      <c r="R56" s="836"/>
      <c r="S56" s="821"/>
      <c r="T56" s="821"/>
      <c r="U56" s="830"/>
      <c r="V56" s="831"/>
      <c r="W56" s="821"/>
      <c r="X56" s="821">
        <v>142</v>
      </c>
      <c r="Y56" s="830"/>
      <c r="Z56" s="831"/>
      <c r="AA56" s="821"/>
      <c r="AB56" s="821"/>
      <c r="AC56" s="822"/>
      <c r="AD56" s="856">
        <f t="shared" si="0"/>
        <v>0</v>
      </c>
      <c r="AE56" s="857">
        <f t="shared" si="1"/>
        <v>0</v>
      </c>
      <c r="AF56" s="857">
        <f t="shared" si="2"/>
        <v>142</v>
      </c>
      <c r="AG56" s="927">
        <f t="shared" si="3"/>
        <v>0</v>
      </c>
      <c r="AH56" s="1156">
        <f t="shared" si="4"/>
        <v>142</v>
      </c>
      <c r="AI56" s="1232"/>
      <c r="AL56" s="1159"/>
      <c r="AM56" s="982"/>
    </row>
    <row r="57" spans="1:39" s="744" customFormat="1" ht="17.25" customHeight="1" x14ac:dyDescent="0.4">
      <c r="A57" s="1125">
        <f t="shared" si="5"/>
        <v>50</v>
      </c>
      <c r="B57" s="1154" t="s">
        <v>1511</v>
      </c>
      <c r="C57" s="697" t="s">
        <v>1626</v>
      </c>
      <c r="D57" s="1077" t="s">
        <v>26</v>
      </c>
      <c r="E57" s="966" t="s">
        <v>286</v>
      </c>
      <c r="F57" s="827"/>
      <c r="G57" s="825"/>
      <c r="H57" s="825"/>
      <c r="I57" s="822"/>
      <c r="J57" s="836"/>
      <c r="K57" s="821"/>
      <c r="L57" s="821"/>
      <c r="M57" s="830"/>
      <c r="N57" s="831"/>
      <c r="O57" s="821"/>
      <c r="P57" s="821"/>
      <c r="Q57" s="822"/>
      <c r="R57" s="836"/>
      <c r="S57" s="821"/>
      <c r="T57" s="821"/>
      <c r="U57" s="830"/>
      <c r="V57" s="831"/>
      <c r="W57" s="821"/>
      <c r="X57" s="821">
        <v>208.5</v>
      </c>
      <c r="Y57" s="830"/>
      <c r="Z57" s="831"/>
      <c r="AA57" s="821"/>
      <c r="AB57" s="821"/>
      <c r="AC57" s="822"/>
      <c r="AD57" s="856">
        <f t="shared" si="0"/>
        <v>0</v>
      </c>
      <c r="AE57" s="857">
        <f t="shared" si="1"/>
        <v>0</v>
      </c>
      <c r="AF57" s="857">
        <f t="shared" si="2"/>
        <v>208.5</v>
      </c>
      <c r="AG57" s="927">
        <f t="shared" si="3"/>
        <v>0</v>
      </c>
      <c r="AH57" s="1156">
        <f t="shared" si="4"/>
        <v>208.5</v>
      </c>
      <c r="AI57" s="1232"/>
      <c r="AL57" s="1159"/>
      <c r="AM57" s="982"/>
    </row>
    <row r="58" spans="1:39" s="744" customFormat="1" ht="17.25" customHeight="1" x14ac:dyDescent="0.4">
      <c r="A58" s="1125">
        <f t="shared" si="5"/>
        <v>51</v>
      </c>
      <c r="B58" s="1154" t="s">
        <v>1768</v>
      </c>
      <c r="C58" s="697" t="s">
        <v>1769</v>
      </c>
      <c r="D58" s="1077" t="s">
        <v>1774</v>
      </c>
      <c r="E58" s="966" t="s">
        <v>1777</v>
      </c>
      <c r="F58" s="827"/>
      <c r="G58" s="825"/>
      <c r="H58" s="825"/>
      <c r="I58" s="822"/>
      <c r="J58" s="836"/>
      <c r="K58" s="821"/>
      <c r="L58" s="821"/>
      <c r="M58" s="830"/>
      <c r="N58" s="831"/>
      <c r="O58" s="821"/>
      <c r="P58" s="821"/>
      <c r="Q58" s="822"/>
      <c r="R58" s="836"/>
      <c r="S58" s="821"/>
      <c r="T58" s="821"/>
      <c r="U58" s="830"/>
      <c r="V58" s="831"/>
      <c r="W58" s="821">
        <v>284</v>
      </c>
      <c r="X58" s="821"/>
      <c r="Y58" s="830"/>
      <c r="Z58" s="831"/>
      <c r="AA58" s="821"/>
      <c r="AB58" s="821"/>
      <c r="AC58" s="822"/>
      <c r="AD58" s="856">
        <f t="shared" si="0"/>
        <v>0</v>
      </c>
      <c r="AE58" s="857">
        <f t="shared" si="1"/>
        <v>284</v>
      </c>
      <c r="AF58" s="857">
        <f t="shared" si="2"/>
        <v>0</v>
      </c>
      <c r="AG58" s="927">
        <f t="shared" si="3"/>
        <v>0</v>
      </c>
      <c r="AH58" s="1156">
        <f t="shared" si="4"/>
        <v>284</v>
      </c>
      <c r="AI58" s="1232"/>
      <c r="AL58" s="1159"/>
      <c r="AM58" s="982"/>
    </row>
    <row r="59" spans="1:39" s="744" customFormat="1" ht="17.25" customHeight="1" x14ac:dyDescent="0.4">
      <c r="A59" s="1125">
        <f t="shared" si="5"/>
        <v>52</v>
      </c>
      <c r="B59" s="1154" t="s">
        <v>1387</v>
      </c>
      <c r="C59" s="697" t="s">
        <v>1388</v>
      </c>
      <c r="D59" s="1077" t="s">
        <v>1700</v>
      </c>
      <c r="E59" s="966" t="s">
        <v>286</v>
      </c>
      <c r="F59" s="827"/>
      <c r="G59" s="825"/>
      <c r="H59" s="825"/>
      <c r="I59" s="822"/>
      <c r="J59" s="836"/>
      <c r="K59" s="821"/>
      <c r="L59" s="821"/>
      <c r="M59" s="830"/>
      <c r="N59" s="831"/>
      <c r="O59" s="821"/>
      <c r="P59" s="821"/>
      <c r="Q59" s="822"/>
      <c r="R59" s="836"/>
      <c r="S59" s="821"/>
      <c r="T59" s="821"/>
      <c r="U59" s="830"/>
      <c r="V59" s="831"/>
      <c r="W59" s="821">
        <v>264</v>
      </c>
      <c r="X59" s="821"/>
      <c r="Y59" s="830"/>
      <c r="Z59" s="831"/>
      <c r="AA59" s="821"/>
      <c r="AB59" s="821"/>
      <c r="AC59" s="822"/>
      <c r="AD59" s="856">
        <f t="shared" si="0"/>
        <v>0</v>
      </c>
      <c r="AE59" s="857">
        <f t="shared" si="1"/>
        <v>264</v>
      </c>
      <c r="AF59" s="857">
        <f t="shared" si="2"/>
        <v>0</v>
      </c>
      <c r="AG59" s="927">
        <f t="shared" si="3"/>
        <v>0</v>
      </c>
      <c r="AH59" s="1156">
        <f t="shared" si="4"/>
        <v>264</v>
      </c>
      <c r="AI59" s="1232"/>
      <c r="AL59" s="1159"/>
      <c r="AM59" s="982"/>
    </row>
    <row r="60" spans="1:39" s="744" customFormat="1" ht="17.25" customHeight="1" x14ac:dyDescent="0.4">
      <c r="A60" s="1125">
        <f t="shared" si="5"/>
        <v>53</v>
      </c>
      <c r="B60" s="1154" t="s">
        <v>1770</v>
      </c>
      <c r="C60" s="697" t="s">
        <v>1771</v>
      </c>
      <c r="D60" s="1077" t="s">
        <v>26</v>
      </c>
      <c r="E60" s="966" t="s">
        <v>281</v>
      </c>
      <c r="F60" s="827"/>
      <c r="G60" s="825"/>
      <c r="H60" s="825"/>
      <c r="I60" s="822"/>
      <c r="J60" s="836"/>
      <c r="K60" s="821"/>
      <c r="L60" s="821"/>
      <c r="M60" s="830"/>
      <c r="N60" s="831"/>
      <c r="O60" s="821"/>
      <c r="P60" s="821"/>
      <c r="Q60" s="822"/>
      <c r="R60" s="836"/>
      <c r="S60" s="821"/>
      <c r="T60" s="821"/>
      <c r="U60" s="830"/>
      <c r="V60" s="831"/>
      <c r="W60" s="821">
        <v>198</v>
      </c>
      <c r="X60" s="821"/>
      <c r="Y60" s="830"/>
      <c r="Z60" s="831"/>
      <c r="AA60" s="821"/>
      <c r="AB60" s="821"/>
      <c r="AC60" s="822"/>
      <c r="AD60" s="856">
        <f t="shared" si="0"/>
        <v>0</v>
      </c>
      <c r="AE60" s="857">
        <f t="shared" si="1"/>
        <v>198</v>
      </c>
      <c r="AF60" s="857">
        <f t="shared" si="2"/>
        <v>0</v>
      </c>
      <c r="AG60" s="927">
        <f t="shared" si="3"/>
        <v>0</v>
      </c>
      <c r="AH60" s="1156">
        <f t="shared" si="4"/>
        <v>198</v>
      </c>
      <c r="AI60" s="1232"/>
      <c r="AL60" s="1159"/>
      <c r="AM60" s="982"/>
    </row>
    <row r="61" spans="1:39" s="744" customFormat="1" ht="17.25" customHeight="1" x14ac:dyDescent="0.4">
      <c r="A61" s="1125">
        <f t="shared" si="5"/>
        <v>54</v>
      </c>
      <c r="B61" s="1154" t="s">
        <v>1647</v>
      </c>
      <c r="C61" s="697" t="s">
        <v>1648</v>
      </c>
      <c r="D61" s="1077" t="s">
        <v>1775</v>
      </c>
      <c r="E61" s="966" t="s">
        <v>286</v>
      </c>
      <c r="F61" s="827"/>
      <c r="G61" s="825"/>
      <c r="H61" s="825"/>
      <c r="I61" s="822"/>
      <c r="J61" s="836"/>
      <c r="K61" s="821"/>
      <c r="L61" s="821"/>
      <c r="M61" s="830"/>
      <c r="N61" s="831"/>
      <c r="O61" s="821"/>
      <c r="P61" s="821"/>
      <c r="Q61" s="822"/>
      <c r="R61" s="836"/>
      <c r="S61" s="821"/>
      <c r="T61" s="821"/>
      <c r="U61" s="830"/>
      <c r="V61" s="831"/>
      <c r="W61" s="821">
        <v>223</v>
      </c>
      <c r="X61" s="821"/>
      <c r="Y61" s="830"/>
      <c r="Z61" s="831"/>
      <c r="AA61" s="821"/>
      <c r="AB61" s="821"/>
      <c r="AC61" s="822"/>
      <c r="AD61" s="856">
        <f t="shared" si="0"/>
        <v>0</v>
      </c>
      <c r="AE61" s="857">
        <f t="shared" si="1"/>
        <v>223</v>
      </c>
      <c r="AF61" s="857">
        <f t="shared" si="2"/>
        <v>0</v>
      </c>
      <c r="AG61" s="927">
        <f t="shared" si="3"/>
        <v>0</v>
      </c>
      <c r="AH61" s="1156">
        <f t="shared" si="4"/>
        <v>223</v>
      </c>
      <c r="AI61" s="1232"/>
      <c r="AL61" s="1159"/>
      <c r="AM61" s="982"/>
    </row>
    <row r="62" spans="1:39" s="744" customFormat="1" ht="17.25" customHeight="1" x14ac:dyDescent="0.4">
      <c r="A62" s="1125">
        <f t="shared" si="5"/>
        <v>55</v>
      </c>
      <c r="B62" s="1154" t="s">
        <v>1772</v>
      </c>
      <c r="C62" s="697" t="s">
        <v>1773</v>
      </c>
      <c r="D62" s="1077" t="s">
        <v>1776</v>
      </c>
      <c r="E62" s="966" t="s">
        <v>281</v>
      </c>
      <c r="F62" s="827"/>
      <c r="G62" s="825"/>
      <c r="H62" s="825"/>
      <c r="I62" s="822"/>
      <c r="J62" s="836"/>
      <c r="K62" s="821"/>
      <c r="L62" s="821"/>
      <c r="M62" s="830"/>
      <c r="N62" s="831"/>
      <c r="O62" s="821"/>
      <c r="P62" s="821"/>
      <c r="Q62" s="822"/>
      <c r="R62" s="836"/>
      <c r="S62" s="821"/>
      <c r="T62" s="821"/>
      <c r="U62" s="830"/>
      <c r="V62" s="831"/>
      <c r="W62" s="821">
        <v>157</v>
      </c>
      <c r="X62" s="821"/>
      <c r="Y62" s="830"/>
      <c r="Z62" s="831"/>
      <c r="AA62" s="821"/>
      <c r="AB62" s="821"/>
      <c r="AC62" s="822"/>
      <c r="AD62" s="856">
        <f t="shared" si="0"/>
        <v>0</v>
      </c>
      <c r="AE62" s="857">
        <f t="shared" si="1"/>
        <v>157</v>
      </c>
      <c r="AF62" s="857">
        <f t="shared" si="2"/>
        <v>0</v>
      </c>
      <c r="AG62" s="927">
        <f t="shared" si="3"/>
        <v>0</v>
      </c>
      <c r="AH62" s="1156">
        <f t="shared" si="4"/>
        <v>157</v>
      </c>
      <c r="AI62" s="1232"/>
      <c r="AL62" s="1159"/>
      <c r="AM62" s="982"/>
    </row>
    <row r="63" spans="1:39" s="744" customFormat="1" ht="17.25" customHeight="1" x14ac:dyDescent="0.4">
      <c r="A63" s="1125">
        <f t="shared" si="5"/>
        <v>56</v>
      </c>
      <c r="B63" s="1154" t="s">
        <v>1570</v>
      </c>
      <c r="C63" s="697" t="s">
        <v>1390</v>
      </c>
      <c r="D63" s="1077" t="s">
        <v>1785</v>
      </c>
      <c r="E63" s="966" t="s">
        <v>286</v>
      </c>
      <c r="F63" s="827"/>
      <c r="G63" s="825"/>
      <c r="H63" s="825"/>
      <c r="I63" s="822"/>
      <c r="J63" s="836"/>
      <c r="K63" s="821"/>
      <c r="L63" s="821"/>
      <c r="M63" s="830"/>
      <c r="N63" s="831"/>
      <c r="O63" s="821"/>
      <c r="P63" s="821"/>
      <c r="Q63" s="822"/>
      <c r="R63" s="836"/>
      <c r="S63" s="821"/>
      <c r="T63" s="821"/>
      <c r="U63" s="830"/>
      <c r="V63" s="831"/>
      <c r="W63" s="821">
        <v>303</v>
      </c>
      <c r="X63" s="821"/>
      <c r="Y63" s="830"/>
      <c r="Z63" s="831"/>
      <c r="AA63" s="821"/>
      <c r="AB63" s="821"/>
      <c r="AC63" s="822"/>
      <c r="AD63" s="856">
        <f t="shared" si="0"/>
        <v>0</v>
      </c>
      <c r="AE63" s="857">
        <f t="shared" si="1"/>
        <v>303</v>
      </c>
      <c r="AF63" s="857">
        <f t="shared" si="2"/>
        <v>0</v>
      </c>
      <c r="AG63" s="927">
        <f t="shared" si="3"/>
        <v>0</v>
      </c>
      <c r="AH63" s="1156">
        <f t="shared" si="4"/>
        <v>303</v>
      </c>
      <c r="AI63" s="1232"/>
      <c r="AL63" s="1159"/>
      <c r="AM63" s="982"/>
    </row>
    <row r="64" spans="1:39" s="744" customFormat="1" ht="17.25" customHeight="1" x14ac:dyDescent="0.4">
      <c r="A64" s="1125">
        <f t="shared" si="5"/>
        <v>57</v>
      </c>
      <c r="B64" s="1154" t="s">
        <v>1778</v>
      </c>
      <c r="C64" s="697" t="s">
        <v>1779</v>
      </c>
      <c r="D64" s="1077" t="s">
        <v>1785</v>
      </c>
      <c r="E64" s="966" t="s">
        <v>281</v>
      </c>
      <c r="F64" s="827"/>
      <c r="G64" s="825"/>
      <c r="H64" s="825"/>
      <c r="I64" s="822"/>
      <c r="J64" s="836"/>
      <c r="K64" s="821"/>
      <c r="L64" s="821"/>
      <c r="M64" s="830"/>
      <c r="N64" s="831"/>
      <c r="O64" s="821"/>
      <c r="P64" s="821"/>
      <c r="Q64" s="822"/>
      <c r="R64" s="836"/>
      <c r="S64" s="821"/>
      <c r="T64" s="821"/>
      <c r="U64" s="830"/>
      <c r="V64" s="831"/>
      <c r="W64" s="821">
        <v>213</v>
      </c>
      <c r="X64" s="821"/>
      <c r="Y64" s="830"/>
      <c r="Z64" s="831"/>
      <c r="AA64" s="821"/>
      <c r="AB64" s="821"/>
      <c r="AC64" s="822"/>
      <c r="AD64" s="856">
        <f t="shared" si="0"/>
        <v>0</v>
      </c>
      <c r="AE64" s="857">
        <f t="shared" si="1"/>
        <v>213</v>
      </c>
      <c r="AF64" s="857">
        <f t="shared" si="2"/>
        <v>0</v>
      </c>
      <c r="AG64" s="927">
        <f t="shared" si="3"/>
        <v>0</v>
      </c>
      <c r="AH64" s="1156">
        <f t="shared" si="4"/>
        <v>213</v>
      </c>
      <c r="AI64" s="1232"/>
      <c r="AL64" s="1159"/>
      <c r="AM64" s="982"/>
    </row>
    <row r="65" spans="1:39" s="744" customFormat="1" ht="17.25" customHeight="1" x14ac:dyDescent="0.4">
      <c r="A65" s="1125">
        <f t="shared" si="5"/>
        <v>58</v>
      </c>
      <c r="B65" s="1154" t="s">
        <v>1780</v>
      </c>
      <c r="C65" s="697" t="s">
        <v>1781</v>
      </c>
      <c r="D65" s="1077" t="s">
        <v>1293</v>
      </c>
      <c r="E65" s="966" t="s">
        <v>281</v>
      </c>
      <c r="F65" s="827"/>
      <c r="G65" s="825"/>
      <c r="H65" s="825"/>
      <c r="I65" s="822"/>
      <c r="J65" s="836"/>
      <c r="K65" s="821"/>
      <c r="L65" s="821"/>
      <c r="M65" s="830"/>
      <c r="N65" s="831"/>
      <c r="O65" s="821"/>
      <c r="P65" s="821"/>
      <c r="Q65" s="822"/>
      <c r="R65" s="836"/>
      <c r="S65" s="821"/>
      <c r="T65" s="821"/>
      <c r="U65" s="830"/>
      <c r="V65" s="831"/>
      <c r="W65" s="821">
        <v>170</v>
      </c>
      <c r="X65" s="821"/>
      <c r="Y65" s="830"/>
      <c r="Z65" s="831"/>
      <c r="AA65" s="821"/>
      <c r="AB65" s="821"/>
      <c r="AC65" s="822"/>
      <c r="AD65" s="856">
        <f t="shared" si="0"/>
        <v>0</v>
      </c>
      <c r="AE65" s="857">
        <f t="shared" si="1"/>
        <v>170</v>
      </c>
      <c r="AF65" s="857">
        <f t="shared" si="2"/>
        <v>0</v>
      </c>
      <c r="AG65" s="927">
        <f t="shared" si="3"/>
        <v>0</v>
      </c>
      <c r="AH65" s="1156">
        <f t="shared" si="4"/>
        <v>170</v>
      </c>
      <c r="AI65" s="1232"/>
      <c r="AL65" s="1159"/>
      <c r="AM65" s="982"/>
    </row>
    <row r="66" spans="1:39" s="744" customFormat="1" ht="17.25" customHeight="1" x14ac:dyDescent="0.4">
      <c r="A66" s="1125">
        <f t="shared" si="5"/>
        <v>59</v>
      </c>
      <c r="B66" s="1154" t="s">
        <v>1782</v>
      </c>
      <c r="C66" s="697" t="s">
        <v>1783</v>
      </c>
      <c r="D66" s="1077" t="s">
        <v>1293</v>
      </c>
      <c r="E66" s="966" t="s">
        <v>281</v>
      </c>
      <c r="F66" s="827"/>
      <c r="G66" s="825"/>
      <c r="H66" s="825"/>
      <c r="I66" s="822"/>
      <c r="J66" s="836"/>
      <c r="K66" s="821"/>
      <c r="L66" s="821"/>
      <c r="M66" s="830"/>
      <c r="N66" s="831"/>
      <c r="O66" s="821"/>
      <c r="P66" s="821"/>
      <c r="Q66" s="822"/>
      <c r="R66" s="836"/>
      <c r="S66" s="821"/>
      <c r="T66" s="821"/>
      <c r="U66" s="830"/>
      <c r="V66" s="831"/>
      <c r="W66" s="821">
        <v>175.5</v>
      </c>
      <c r="X66" s="821"/>
      <c r="Y66" s="830"/>
      <c r="Z66" s="831"/>
      <c r="AA66" s="821"/>
      <c r="AB66" s="821"/>
      <c r="AC66" s="822"/>
      <c r="AD66" s="856">
        <f t="shared" si="0"/>
        <v>0</v>
      </c>
      <c r="AE66" s="857">
        <f t="shared" si="1"/>
        <v>175.5</v>
      </c>
      <c r="AF66" s="857">
        <f t="shared" si="2"/>
        <v>0</v>
      </c>
      <c r="AG66" s="927">
        <f t="shared" si="3"/>
        <v>0</v>
      </c>
      <c r="AH66" s="1156">
        <f t="shared" si="4"/>
        <v>175.5</v>
      </c>
      <c r="AI66" s="1232"/>
      <c r="AL66" s="1159"/>
      <c r="AM66" s="982"/>
    </row>
    <row r="67" spans="1:39" s="744" customFormat="1" ht="17.25" customHeight="1" x14ac:dyDescent="0.4">
      <c r="A67" s="1125">
        <f t="shared" si="5"/>
        <v>60</v>
      </c>
      <c r="B67" s="1154" t="s">
        <v>1784</v>
      </c>
      <c r="C67" s="697" t="s">
        <v>424</v>
      </c>
      <c r="D67" s="1077" t="s">
        <v>1786</v>
      </c>
      <c r="E67" s="966" t="s">
        <v>281</v>
      </c>
      <c r="F67" s="827"/>
      <c r="G67" s="825"/>
      <c r="H67" s="825"/>
      <c r="I67" s="822"/>
      <c r="J67" s="836"/>
      <c r="K67" s="821"/>
      <c r="L67" s="821"/>
      <c r="M67" s="830"/>
      <c r="N67" s="831"/>
      <c r="O67" s="821"/>
      <c r="P67" s="821"/>
      <c r="Q67" s="822"/>
      <c r="R67" s="836"/>
      <c r="S67" s="821"/>
      <c r="T67" s="821"/>
      <c r="U67" s="830"/>
      <c r="V67" s="831"/>
      <c r="W67" s="821">
        <v>0</v>
      </c>
      <c r="X67" s="821"/>
      <c r="Y67" s="830"/>
      <c r="Z67" s="831"/>
      <c r="AA67" s="821"/>
      <c r="AB67" s="821"/>
      <c r="AC67" s="822"/>
      <c r="AD67" s="856">
        <f t="shared" si="0"/>
        <v>0</v>
      </c>
      <c r="AE67" s="857">
        <f t="shared" si="1"/>
        <v>0</v>
      </c>
      <c r="AF67" s="857">
        <f t="shared" si="2"/>
        <v>0</v>
      </c>
      <c r="AG67" s="927">
        <f t="shared" si="3"/>
        <v>0</v>
      </c>
      <c r="AH67" s="1156">
        <f t="shared" si="4"/>
        <v>0</v>
      </c>
      <c r="AI67" s="1232"/>
      <c r="AL67" s="1159"/>
      <c r="AM67" s="982"/>
    </row>
    <row r="68" spans="1:39" s="744" customFormat="1" ht="17.25" customHeight="1" thickBot="1" x14ac:dyDescent="0.45">
      <c r="A68" s="1125">
        <f t="shared" si="5"/>
        <v>61</v>
      </c>
      <c r="B68" s="1154" t="s">
        <v>1385</v>
      </c>
      <c r="C68" s="697" t="s">
        <v>1386</v>
      </c>
      <c r="D68" s="1077" t="s">
        <v>1729</v>
      </c>
      <c r="E68" s="966" t="s">
        <v>286</v>
      </c>
      <c r="F68" s="827"/>
      <c r="G68" s="825"/>
      <c r="H68" s="825"/>
      <c r="I68" s="822"/>
      <c r="J68" s="836"/>
      <c r="K68" s="821"/>
      <c r="L68" s="821"/>
      <c r="M68" s="830"/>
      <c r="N68" s="831"/>
      <c r="O68" s="821"/>
      <c r="P68" s="821"/>
      <c r="Q68" s="822"/>
      <c r="R68" s="836"/>
      <c r="S68" s="821"/>
      <c r="T68" s="821"/>
      <c r="U68" s="830"/>
      <c r="V68" s="831">
        <v>201</v>
      </c>
      <c r="W68" s="821"/>
      <c r="X68" s="821"/>
      <c r="Y68" s="830"/>
      <c r="Z68" s="831"/>
      <c r="AA68" s="821"/>
      <c r="AB68" s="821"/>
      <c r="AC68" s="822"/>
      <c r="AD68" s="856">
        <f t="shared" si="0"/>
        <v>201</v>
      </c>
      <c r="AE68" s="857">
        <f t="shared" si="1"/>
        <v>0</v>
      </c>
      <c r="AF68" s="857">
        <f t="shared" si="2"/>
        <v>0</v>
      </c>
      <c r="AG68" s="927">
        <f t="shared" si="3"/>
        <v>0</v>
      </c>
      <c r="AH68" s="1156">
        <f t="shared" si="4"/>
        <v>201</v>
      </c>
      <c r="AI68" s="1232"/>
      <c r="AL68" s="1159"/>
      <c r="AM68" s="982"/>
    </row>
    <row r="69" spans="1:39" s="744" customFormat="1" ht="17.25" customHeight="1" x14ac:dyDescent="0.25">
      <c r="A69" s="1125">
        <f t="shared" si="5"/>
        <v>62</v>
      </c>
      <c r="B69" s="1154" t="s">
        <v>1787</v>
      </c>
      <c r="C69" s="697" t="s">
        <v>1788</v>
      </c>
      <c r="D69" s="1077" t="s">
        <v>1293</v>
      </c>
      <c r="E69" s="968" t="s">
        <v>281</v>
      </c>
      <c r="F69" s="852"/>
      <c r="G69" s="853"/>
      <c r="H69" s="853"/>
      <c r="I69" s="873"/>
      <c r="J69" s="874"/>
      <c r="K69" s="853"/>
      <c r="L69" s="853"/>
      <c r="M69" s="851"/>
      <c r="N69" s="852"/>
      <c r="O69" s="853"/>
      <c r="P69" s="853"/>
      <c r="Q69" s="873"/>
      <c r="R69" s="874"/>
      <c r="S69" s="853"/>
      <c r="T69" s="853"/>
      <c r="U69" s="873"/>
      <c r="V69" s="874">
        <v>158</v>
      </c>
      <c r="W69" s="853"/>
      <c r="X69" s="853"/>
      <c r="Y69" s="851"/>
      <c r="Z69" s="852"/>
      <c r="AA69" s="853"/>
      <c r="AB69" s="853"/>
      <c r="AC69" s="873"/>
      <c r="AD69" s="856">
        <f t="shared" si="0"/>
        <v>158</v>
      </c>
      <c r="AE69" s="857">
        <f t="shared" si="1"/>
        <v>0</v>
      </c>
      <c r="AF69" s="857">
        <f t="shared" si="2"/>
        <v>0</v>
      </c>
      <c r="AG69" s="927">
        <f t="shared" si="3"/>
        <v>0</v>
      </c>
      <c r="AH69" s="1156">
        <f t="shared" si="4"/>
        <v>158</v>
      </c>
      <c r="AI69" s="1131"/>
      <c r="AL69" s="500"/>
      <c r="AM69" s="488"/>
    </row>
    <row r="70" spans="1:39" s="744" customFormat="1" ht="17.25" customHeight="1" x14ac:dyDescent="0.25">
      <c r="A70" s="1125">
        <f t="shared" si="5"/>
        <v>63</v>
      </c>
      <c r="B70" s="1154" t="s">
        <v>1789</v>
      </c>
      <c r="C70" s="697" t="s">
        <v>1790</v>
      </c>
      <c r="D70" s="1077" t="s">
        <v>1700</v>
      </c>
      <c r="E70" s="968" t="s">
        <v>281</v>
      </c>
      <c r="F70" s="852"/>
      <c r="G70" s="853"/>
      <c r="H70" s="853"/>
      <c r="I70" s="873"/>
      <c r="J70" s="874"/>
      <c r="K70" s="853"/>
      <c r="L70" s="853"/>
      <c r="M70" s="851"/>
      <c r="N70" s="852"/>
      <c r="O70" s="853"/>
      <c r="P70" s="853"/>
      <c r="Q70" s="873"/>
      <c r="R70" s="874"/>
      <c r="S70" s="853"/>
      <c r="T70" s="853"/>
      <c r="U70" s="873"/>
      <c r="V70" s="874">
        <v>291</v>
      </c>
      <c r="W70" s="853"/>
      <c r="X70" s="853"/>
      <c r="Y70" s="851"/>
      <c r="Z70" s="852"/>
      <c r="AA70" s="853"/>
      <c r="AB70" s="853"/>
      <c r="AC70" s="873"/>
      <c r="AD70" s="856">
        <f t="shared" si="0"/>
        <v>291</v>
      </c>
      <c r="AE70" s="857">
        <f t="shared" si="1"/>
        <v>0</v>
      </c>
      <c r="AF70" s="857">
        <f t="shared" si="2"/>
        <v>0</v>
      </c>
      <c r="AG70" s="927">
        <f t="shared" si="3"/>
        <v>0</v>
      </c>
      <c r="AH70" s="1156">
        <f t="shared" si="4"/>
        <v>291</v>
      </c>
      <c r="AI70" s="823"/>
      <c r="AL70" s="1158"/>
      <c r="AM70" s="859"/>
    </row>
    <row r="71" spans="1:39" s="744" customFormat="1" ht="17.25" customHeight="1" x14ac:dyDescent="0.25">
      <c r="A71" s="1125">
        <f t="shared" si="5"/>
        <v>64</v>
      </c>
      <c r="B71" s="1154" t="s">
        <v>1791</v>
      </c>
      <c r="C71" s="697" t="s">
        <v>1792</v>
      </c>
      <c r="D71" s="1077" t="s">
        <v>1729</v>
      </c>
      <c r="E71" s="968" t="s">
        <v>281</v>
      </c>
      <c r="F71" s="852"/>
      <c r="G71" s="853"/>
      <c r="H71" s="853"/>
      <c r="I71" s="873"/>
      <c r="J71" s="928"/>
      <c r="K71" s="857"/>
      <c r="L71" s="857"/>
      <c r="M71" s="855"/>
      <c r="N71" s="856"/>
      <c r="O71" s="857"/>
      <c r="P71" s="857"/>
      <c r="Q71" s="927"/>
      <c r="R71" s="928"/>
      <c r="S71" s="857"/>
      <c r="T71" s="857"/>
      <c r="U71" s="927"/>
      <c r="V71" s="928">
        <v>0</v>
      </c>
      <c r="W71" s="857"/>
      <c r="X71" s="857"/>
      <c r="Y71" s="855"/>
      <c r="Z71" s="856"/>
      <c r="AA71" s="857"/>
      <c r="AB71" s="857"/>
      <c r="AC71" s="927"/>
      <c r="AD71" s="856">
        <f t="shared" si="0"/>
        <v>0</v>
      </c>
      <c r="AE71" s="857">
        <f t="shared" si="1"/>
        <v>0</v>
      </c>
      <c r="AF71" s="857">
        <f t="shared" si="2"/>
        <v>0</v>
      </c>
      <c r="AG71" s="927">
        <f t="shared" si="3"/>
        <v>0</v>
      </c>
      <c r="AH71" s="1156">
        <f t="shared" si="4"/>
        <v>0</v>
      </c>
      <c r="AI71" s="1144"/>
      <c r="AL71" s="971"/>
    </row>
    <row r="72" spans="1:39" s="744" customFormat="1" ht="17.25" customHeight="1" thickBot="1" x14ac:dyDescent="0.3">
      <c r="A72" s="1125">
        <f t="shared" si="5"/>
        <v>65</v>
      </c>
      <c r="B72" s="1154" t="s">
        <v>470</v>
      </c>
      <c r="C72" s="697" t="s">
        <v>1793</v>
      </c>
      <c r="D72" s="1077" t="s">
        <v>1797</v>
      </c>
      <c r="E72" s="966"/>
      <c r="F72" s="827"/>
      <c r="G72" s="825"/>
      <c r="H72" s="825"/>
      <c r="I72" s="822"/>
      <c r="J72" s="836"/>
      <c r="K72" s="821"/>
      <c r="L72" s="821"/>
      <c r="M72" s="826"/>
      <c r="N72" s="827"/>
      <c r="O72" s="825"/>
      <c r="P72" s="825"/>
      <c r="Q72" s="822"/>
      <c r="R72" s="836"/>
      <c r="S72" s="821"/>
      <c r="T72" s="821"/>
      <c r="U72" s="830"/>
      <c r="V72" s="827">
        <v>204</v>
      </c>
      <c r="W72" s="825"/>
      <c r="X72" s="825"/>
      <c r="Y72" s="822"/>
      <c r="Z72" s="831"/>
      <c r="AA72" s="821"/>
      <c r="AB72" s="821"/>
      <c r="AC72" s="822"/>
      <c r="AD72" s="856">
        <f t="shared" si="0"/>
        <v>204</v>
      </c>
      <c r="AE72" s="857">
        <f t="shared" si="1"/>
        <v>0</v>
      </c>
      <c r="AF72" s="857">
        <f t="shared" si="2"/>
        <v>0</v>
      </c>
      <c r="AG72" s="927">
        <f t="shared" si="3"/>
        <v>0</v>
      </c>
      <c r="AH72" s="1156">
        <f t="shared" si="4"/>
        <v>204</v>
      </c>
      <c r="AI72" s="1139"/>
      <c r="AL72" s="971"/>
    </row>
    <row r="73" spans="1:39" s="744" customFormat="1" ht="17.25" customHeight="1" x14ac:dyDescent="0.25">
      <c r="A73" s="1125">
        <f t="shared" si="5"/>
        <v>66</v>
      </c>
      <c r="B73" s="1154" t="s">
        <v>1385</v>
      </c>
      <c r="C73" s="697" t="s">
        <v>1794</v>
      </c>
      <c r="D73" s="1077" t="s">
        <v>1729</v>
      </c>
      <c r="E73" s="966"/>
      <c r="F73" s="827"/>
      <c r="G73" s="825"/>
      <c r="H73" s="825"/>
      <c r="I73" s="822"/>
      <c r="J73" s="836"/>
      <c r="K73" s="821"/>
      <c r="L73" s="821"/>
      <c r="M73" s="826"/>
      <c r="N73" s="827"/>
      <c r="O73" s="825"/>
      <c r="P73" s="825"/>
      <c r="Q73" s="822"/>
      <c r="R73" s="836"/>
      <c r="S73" s="821"/>
      <c r="T73" s="821"/>
      <c r="U73" s="830"/>
      <c r="V73" s="827">
        <v>0</v>
      </c>
      <c r="W73" s="825"/>
      <c r="X73" s="825"/>
      <c r="Y73" s="822"/>
      <c r="Z73" s="831"/>
      <c r="AA73" s="821"/>
      <c r="AB73" s="821"/>
      <c r="AC73" s="822"/>
      <c r="AD73" s="856">
        <f t="shared" ref="AD73:AD105" si="6">F73+J73+N73+R73+V73+Z73</f>
        <v>0</v>
      </c>
      <c r="AE73" s="857">
        <f t="shared" ref="AE73:AE105" si="7">G73+K73+O73+S73+W73+AA73</f>
        <v>0</v>
      </c>
      <c r="AF73" s="857">
        <f t="shared" ref="AF73:AF105" si="8">H73+L73+P73+T73+X73+AB73</f>
        <v>0</v>
      </c>
      <c r="AG73" s="927">
        <f t="shared" ref="AG73:AG105" si="9">I73+M73+Q73+U73+Y73+AC73</f>
        <v>0</v>
      </c>
      <c r="AH73" s="1156">
        <f t="shared" ref="AH73:AH105" si="10">SUM(AD73:AG73)</f>
        <v>0</v>
      </c>
      <c r="AI73" s="1233"/>
      <c r="AL73" s="971"/>
    </row>
    <row r="74" spans="1:39" s="744" customFormat="1" ht="17.25" customHeight="1" x14ac:dyDescent="0.25">
      <c r="A74" s="1125">
        <f t="shared" ref="A74" si="11">A73+1</f>
        <v>67</v>
      </c>
      <c r="B74" s="1154" t="s">
        <v>1392</v>
      </c>
      <c r="C74" s="697" t="s">
        <v>1795</v>
      </c>
      <c r="D74" s="1077" t="s">
        <v>1454</v>
      </c>
      <c r="E74" s="966"/>
      <c r="F74" s="827"/>
      <c r="G74" s="825"/>
      <c r="H74" s="825"/>
      <c r="I74" s="822"/>
      <c r="J74" s="836"/>
      <c r="K74" s="821"/>
      <c r="L74" s="821"/>
      <c r="M74" s="826"/>
      <c r="N74" s="827"/>
      <c r="O74" s="825"/>
      <c r="P74" s="825"/>
      <c r="Q74" s="822"/>
      <c r="R74" s="836"/>
      <c r="S74" s="821"/>
      <c r="T74" s="821"/>
      <c r="U74" s="830"/>
      <c r="V74" s="827">
        <v>117.5</v>
      </c>
      <c r="W74" s="825"/>
      <c r="X74" s="825"/>
      <c r="Y74" s="822"/>
      <c r="Z74" s="831"/>
      <c r="AA74" s="821"/>
      <c r="AB74" s="821"/>
      <c r="AC74" s="822"/>
      <c r="AD74" s="856">
        <f t="shared" si="6"/>
        <v>117.5</v>
      </c>
      <c r="AE74" s="857">
        <f t="shared" si="7"/>
        <v>0</v>
      </c>
      <c r="AF74" s="857">
        <f t="shared" si="8"/>
        <v>0</v>
      </c>
      <c r="AG74" s="927">
        <f t="shared" si="9"/>
        <v>0</v>
      </c>
      <c r="AH74" s="1156">
        <f t="shared" si="10"/>
        <v>117.5</v>
      </c>
      <c r="AI74" s="1233"/>
      <c r="AL74" s="971"/>
    </row>
    <row r="75" spans="1:39" s="744" customFormat="1" ht="17.25" customHeight="1" x14ac:dyDescent="0.25">
      <c r="A75" s="1125">
        <f t="shared" si="5"/>
        <v>68</v>
      </c>
      <c r="B75" s="1154" t="s">
        <v>1838</v>
      </c>
      <c r="C75" s="697" t="s">
        <v>1796</v>
      </c>
      <c r="D75" s="1077" t="s">
        <v>1700</v>
      </c>
      <c r="E75" s="966"/>
      <c r="F75" s="827"/>
      <c r="G75" s="825"/>
      <c r="H75" s="825"/>
      <c r="I75" s="822"/>
      <c r="J75" s="836"/>
      <c r="K75" s="821"/>
      <c r="L75" s="821"/>
      <c r="M75" s="826"/>
      <c r="N75" s="827"/>
      <c r="O75" s="825"/>
      <c r="P75" s="825"/>
      <c r="Q75" s="822"/>
      <c r="R75" s="836"/>
      <c r="S75" s="821"/>
      <c r="T75" s="821"/>
      <c r="U75" s="830"/>
      <c r="V75" s="827">
        <v>0</v>
      </c>
      <c r="W75" s="825"/>
      <c r="X75" s="825"/>
      <c r="Y75" s="822"/>
      <c r="Z75" s="831"/>
      <c r="AA75" s="821"/>
      <c r="AB75" s="821"/>
      <c r="AC75" s="822"/>
      <c r="AD75" s="856">
        <f t="shared" si="6"/>
        <v>0</v>
      </c>
      <c r="AE75" s="857">
        <f t="shared" si="7"/>
        <v>0</v>
      </c>
      <c r="AF75" s="857">
        <f t="shared" si="8"/>
        <v>0</v>
      </c>
      <c r="AG75" s="927">
        <f t="shared" si="9"/>
        <v>0</v>
      </c>
      <c r="AH75" s="1156">
        <f t="shared" si="10"/>
        <v>0</v>
      </c>
      <c r="AI75" s="1233"/>
      <c r="AL75" s="971"/>
    </row>
    <row r="76" spans="1:39" s="744" customFormat="1" ht="17.25" customHeight="1" x14ac:dyDescent="0.25">
      <c r="A76" s="1125">
        <f t="shared" ref="A76:A105" si="12">A75+1</f>
        <v>69</v>
      </c>
      <c r="B76" s="1154" t="s">
        <v>1015</v>
      </c>
      <c r="C76" s="697" t="s">
        <v>1798</v>
      </c>
      <c r="D76" s="1077" t="s">
        <v>1282</v>
      </c>
      <c r="E76" s="966"/>
      <c r="F76" s="827"/>
      <c r="G76" s="825"/>
      <c r="H76" s="825"/>
      <c r="I76" s="822"/>
      <c r="J76" s="836"/>
      <c r="K76" s="821"/>
      <c r="L76" s="821"/>
      <c r="M76" s="826"/>
      <c r="N76" s="827"/>
      <c r="O76" s="825"/>
      <c r="P76" s="825"/>
      <c r="Q76" s="822"/>
      <c r="R76" s="836"/>
      <c r="S76" s="821"/>
      <c r="T76" s="821"/>
      <c r="U76" s="830"/>
      <c r="V76" s="827">
        <v>201</v>
      </c>
      <c r="W76" s="825"/>
      <c r="X76" s="825"/>
      <c r="Y76" s="822"/>
      <c r="Z76" s="831"/>
      <c r="AA76" s="821"/>
      <c r="AB76" s="821"/>
      <c r="AC76" s="822"/>
      <c r="AD76" s="856">
        <f t="shared" si="6"/>
        <v>201</v>
      </c>
      <c r="AE76" s="857">
        <f t="shared" si="7"/>
        <v>0</v>
      </c>
      <c r="AF76" s="857">
        <f t="shared" si="8"/>
        <v>0</v>
      </c>
      <c r="AG76" s="927">
        <f t="shared" si="9"/>
        <v>0</v>
      </c>
      <c r="AH76" s="1156">
        <f t="shared" si="10"/>
        <v>201</v>
      </c>
      <c r="AI76" s="1233"/>
      <c r="AL76" s="971"/>
    </row>
    <row r="77" spans="1:39" s="744" customFormat="1" ht="17.25" customHeight="1" x14ac:dyDescent="0.25">
      <c r="A77" s="1125">
        <f t="shared" si="12"/>
        <v>70</v>
      </c>
      <c r="B77" s="1154" t="s">
        <v>1799</v>
      </c>
      <c r="C77" s="697" t="s">
        <v>1800</v>
      </c>
      <c r="D77" s="1077" t="s">
        <v>26</v>
      </c>
      <c r="E77" s="966"/>
      <c r="F77" s="827"/>
      <c r="G77" s="825"/>
      <c r="H77" s="825"/>
      <c r="I77" s="822"/>
      <c r="J77" s="836"/>
      <c r="K77" s="821"/>
      <c r="L77" s="821"/>
      <c r="M77" s="826"/>
      <c r="N77" s="827"/>
      <c r="O77" s="825"/>
      <c r="P77" s="825"/>
      <c r="Q77" s="822"/>
      <c r="R77" s="836"/>
      <c r="S77" s="821"/>
      <c r="T77" s="821"/>
      <c r="U77" s="830"/>
      <c r="V77" s="827">
        <v>180.5</v>
      </c>
      <c r="W77" s="825"/>
      <c r="X77" s="825"/>
      <c r="Y77" s="822"/>
      <c r="Z77" s="831"/>
      <c r="AA77" s="821"/>
      <c r="AB77" s="821"/>
      <c r="AC77" s="822"/>
      <c r="AD77" s="856">
        <f t="shared" si="6"/>
        <v>180.5</v>
      </c>
      <c r="AE77" s="857">
        <f t="shared" si="7"/>
        <v>0</v>
      </c>
      <c r="AF77" s="857">
        <f t="shared" si="8"/>
        <v>0</v>
      </c>
      <c r="AG77" s="927">
        <f t="shared" si="9"/>
        <v>0</v>
      </c>
      <c r="AH77" s="1156">
        <f t="shared" si="10"/>
        <v>180.5</v>
      </c>
      <c r="AI77" s="1233"/>
      <c r="AL77" s="971"/>
    </row>
    <row r="78" spans="1:39" s="744" customFormat="1" ht="17.25" customHeight="1" x14ac:dyDescent="0.25">
      <c r="A78" s="1125">
        <f t="shared" si="12"/>
        <v>71</v>
      </c>
      <c r="B78" s="1154" t="s">
        <v>1806</v>
      </c>
      <c r="C78" s="697" t="s">
        <v>1807</v>
      </c>
      <c r="D78" s="1077" t="s">
        <v>296</v>
      </c>
      <c r="E78" s="966" t="s">
        <v>286</v>
      </c>
      <c r="F78" s="827"/>
      <c r="G78" s="825"/>
      <c r="H78" s="825"/>
      <c r="I78" s="822"/>
      <c r="J78" s="836"/>
      <c r="K78" s="821"/>
      <c r="L78" s="821"/>
      <c r="M78" s="826"/>
      <c r="N78" s="827"/>
      <c r="O78" s="825"/>
      <c r="P78" s="825"/>
      <c r="Q78" s="822"/>
      <c r="R78" s="836">
        <v>102</v>
      </c>
      <c r="S78" s="821"/>
      <c r="T78" s="821"/>
      <c r="U78" s="830"/>
      <c r="V78" s="827"/>
      <c r="W78" s="825"/>
      <c r="X78" s="825"/>
      <c r="Y78" s="822"/>
      <c r="Z78" s="831"/>
      <c r="AA78" s="821"/>
      <c r="AB78" s="821"/>
      <c r="AC78" s="822"/>
      <c r="AD78" s="856">
        <f t="shared" si="6"/>
        <v>102</v>
      </c>
      <c r="AE78" s="857">
        <f t="shared" si="7"/>
        <v>0</v>
      </c>
      <c r="AF78" s="857">
        <f t="shared" si="8"/>
        <v>0</v>
      </c>
      <c r="AG78" s="927">
        <f t="shared" si="9"/>
        <v>0</v>
      </c>
      <c r="AH78" s="1156">
        <f t="shared" si="10"/>
        <v>102</v>
      </c>
      <c r="AI78" s="1233"/>
      <c r="AL78" s="971"/>
    </row>
    <row r="79" spans="1:39" s="744" customFormat="1" ht="17.25" customHeight="1" x14ac:dyDescent="0.25">
      <c r="A79" s="1125">
        <f t="shared" si="12"/>
        <v>72</v>
      </c>
      <c r="B79" s="1154" t="s">
        <v>1498</v>
      </c>
      <c r="C79" s="697" t="s">
        <v>2147</v>
      </c>
      <c r="D79" s="1077" t="s">
        <v>1206</v>
      </c>
      <c r="E79" s="966" t="s">
        <v>286</v>
      </c>
      <c r="F79" s="827"/>
      <c r="G79" s="825"/>
      <c r="H79" s="825"/>
      <c r="I79" s="822"/>
      <c r="J79" s="836"/>
      <c r="K79" s="821"/>
      <c r="L79" s="821"/>
      <c r="M79" s="826"/>
      <c r="N79" s="827"/>
      <c r="O79" s="825"/>
      <c r="P79" s="825"/>
      <c r="Q79" s="822"/>
      <c r="R79" s="836">
        <v>202</v>
      </c>
      <c r="S79" s="821"/>
      <c r="T79" s="821"/>
      <c r="U79" s="830"/>
      <c r="V79" s="827"/>
      <c r="W79" s="825"/>
      <c r="X79" s="825"/>
      <c r="Y79" s="822"/>
      <c r="Z79" s="831"/>
      <c r="AA79" s="821">
        <v>140</v>
      </c>
      <c r="AB79" s="821"/>
      <c r="AC79" s="822"/>
      <c r="AD79" s="856">
        <f t="shared" si="6"/>
        <v>202</v>
      </c>
      <c r="AE79" s="857">
        <f t="shared" si="7"/>
        <v>140</v>
      </c>
      <c r="AF79" s="857">
        <f t="shared" si="8"/>
        <v>0</v>
      </c>
      <c r="AG79" s="927">
        <f t="shared" si="9"/>
        <v>0</v>
      </c>
      <c r="AH79" s="1156">
        <f t="shared" si="10"/>
        <v>342</v>
      </c>
      <c r="AI79" s="1233"/>
      <c r="AL79" s="971"/>
    </row>
    <row r="80" spans="1:39" s="744" customFormat="1" ht="17.25" customHeight="1" x14ac:dyDescent="0.25">
      <c r="A80" s="1125">
        <f t="shared" si="12"/>
        <v>73</v>
      </c>
      <c r="B80" s="1154" t="s">
        <v>1809</v>
      </c>
      <c r="C80" s="697" t="s">
        <v>1810</v>
      </c>
      <c r="D80" s="1077" t="s">
        <v>296</v>
      </c>
      <c r="E80" s="966" t="s">
        <v>1422</v>
      </c>
      <c r="F80" s="827"/>
      <c r="G80" s="825"/>
      <c r="H80" s="825"/>
      <c r="I80" s="822"/>
      <c r="J80" s="836"/>
      <c r="K80" s="821"/>
      <c r="L80" s="821"/>
      <c r="M80" s="826"/>
      <c r="N80" s="827"/>
      <c r="O80" s="825"/>
      <c r="P80" s="825"/>
      <c r="Q80" s="822"/>
      <c r="R80" s="836"/>
      <c r="S80" s="821">
        <v>262.75</v>
      </c>
      <c r="T80" s="821"/>
      <c r="U80" s="830"/>
      <c r="V80" s="827"/>
      <c r="W80" s="825"/>
      <c r="X80" s="825"/>
      <c r="Y80" s="822"/>
      <c r="Z80" s="831"/>
      <c r="AA80" s="821"/>
      <c r="AB80" s="821"/>
      <c r="AC80" s="822"/>
      <c r="AD80" s="856">
        <f t="shared" si="6"/>
        <v>0</v>
      </c>
      <c r="AE80" s="857">
        <f t="shared" si="7"/>
        <v>262.75</v>
      </c>
      <c r="AF80" s="857">
        <f t="shared" si="8"/>
        <v>0</v>
      </c>
      <c r="AG80" s="927">
        <f t="shared" si="9"/>
        <v>0</v>
      </c>
      <c r="AH80" s="1156">
        <f t="shared" si="10"/>
        <v>262.75</v>
      </c>
      <c r="AI80" s="1233"/>
      <c r="AL80" s="971"/>
    </row>
    <row r="81" spans="1:38" s="744" customFormat="1" ht="17.25" customHeight="1" x14ac:dyDescent="0.25">
      <c r="A81" s="1125">
        <f t="shared" si="12"/>
        <v>74</v>
      </c>
      <c r="B81" s="1154" t="s">
        <v>1299</v>
      </c>
      <c r="C81" s="697" t="s">
        <v>1443</v>
      </c>
      <c r="D81" s="1077" t="s">
        <v>296</v>
      </c>
      <c r="E81" s="966" t="s">
        <v>1422</v>
      </c>
      <c r="F81" s="827"/>
      <c r="G81" s="825"/>
      <c r="H81" s="825"/>
      <c r="I81" s="822"/>
      <c r="J81" s="836"/>
      <c r="K81" s="821"/>
      <c r="L81" s="821"/>
      <c r="M81" s="826"/>
      <c r="N81" s="827"/>
      <c r="O81" s="825"/>
      <c r="P81" s="825"/>
      <c r="Q81" s="822"/>
      <c r="R81" s="836"/>
      <c r="S81" s="821">
        <v>184.75</v>
      </c>
      <c r="T81" s="821"/>
      <c r="U81" s="830"/>
      <c r="V81" s="827"/>
      <c r="W81" s="825"/>
      <c r="X81" s="825"/>
      <c r="Y81" s="822"/>
      <c r="Z81" s="831"/>
      <c r="AA81" s="821"/>
      <c r="AB81" s="821"/>
      <c r="AC81" s="822"/>
      <c r="AD81" s="856">
        <f t="shared" si="6"/>
        <v>0</v>
      </c>
      <c r="AE81" s="857">
        <f t="shared" si="7"/>
        <v>184.75</v>
      </c>
      <c r="AF81" s="857">
        <f t="shared" si="8"/>
        <v>0</v>
      </c>
      <c r="AG81" s="927">
        <f t="shared" si="9"/>
        <v>0</v>
      </c>
      <c r="AH81" s="1156">
        <f t="shared" si="10"/>
        <v>184.75</v>
      </c>
      <c r="AI81" s="1233"/>
      <c r="AL81" s="971"/>
    </row>
    <row r="82" spans="1:38" s="744" customFormat="1" ht="17.25" customHeight="1" x14ac:dyDescent="0.25">
      <c r="A82" s="1125">
        <f t="shared" si="12"/>
        <v>75</v>
      </c>
      <c r="B82" s="1154" t="s">
        <v>1811</v>
      </c>
      <c r="C82" s="697" t="s">
        <v>1812</v>
      </c>
      <c r="D82" s="1077" t="s">
        <v>296</v>
      </c>
      <c r="E82" s="966" t="s">
        <v>286</v>
      </c>
      <c r="F82" s="827"/>
      <c r="G82" s="825"/>
      <c r="H82" s="825"/>
      <c r="I82" s="822"/>
      <c r="J82" s="836"/>
      <c r="K82" s="821"/>
      <c r="L82" s="821"/>
      <c r="M82" s="826"/>
      <c r="N82" s="827"/>
      <c r="O82" s="825"/>
      <c r="P82" s="825"/>
      <c r="Q82" s="822"/>
      <c r="R82" s="836"/>
      <c r="S82" s="821">
        <v>253.5</v>
      </c>
      <c r="T82" s="821"/>
      <c r="U82" s="830"/>
      <c r="V82" s="827"/>
      <c r="W82" s="825"/>
      <c r="X82" s="825"/>
      <c r="Y82" s="822"/>
      <c r="Z82" s="831"/>
      <c r="AA82" s="821"/>
      <c r="AB82" s="821"/>
      <c r="AC82" s="822"/>
      <c r="AD82" s="856">
        <f t="shared" si="6"/>
        <v>0</v>
      </c>
      <c r="AE82" s="857">
        <f t="shared" si="7"/>
        <v>253.5</v>
      </c>
      <c r="AF82" s="857">
        <f t="shared" si="8"/>
        <v>0</v>
      </c>
      <c r="AG82" s="927">
        <f t="shared" si="9"/>
        <v>0</v>
      </c>
      <c r="AH82" s="1156">
        <f t="shared" si="10"/>
        <v>253.5</v>
      </c>
      <c r="AI82" s="1233"/>
      <c r="AL82" s="971"/>
    </row>
    <row r="83" spans="1:38" s="744" customFormat="1" ht="17.25" customHeight="1" x14ac:dyDescent="0.25">
      <c r="A83" s="1125">
        <f t="shared" si="12"/>
        <v>76</v>
      </c>
      <c r="B83" s="1154" t="s">
        <v>622</v>
      </c>
      <c r="C83" s="697" t="s">
        <v>1678</v>
      </c>
      <c r="D83" s="1077" t="s">
        <v>296</v>
      </c>
      <c r="E83" s="966" t="s">
        <v>1422</v>
      </c>
      <c r="F83" s="827"/>
      <c r="G83" s="825"/>
      <c r="H83" s="825"/>
      <c r="I83" s="822"/>
      <c r="J83" s="836"/>
      <c r="K83" s="821"/>
      <c r="L83" s="821"/>
      <c r="M83" s="826"/>
      <c r="N83" s="827"/>
      <c r="O83" s="825"/>
      <c r="P83" s="825"/>
      <c r="Q83" s="822"/>
      <c r="R83" s="836"/>
      <c r="S83" s="821">
        <v>171.25</v>
      </c>
      <c r="T83" s="821"/>
      <c r="U83" s="830"/>
      <c r="V83" s="827"/>
      <c r="W83" s="825"/>
      <c r="X83" s="825"/>
      <c r="Y83" s="822"/>
      <c r="Z83" s="831"/>
      <c r="AA83" s="821"/>
      <c r="AB83" s="821"/>
      <c r="AC83" s="822"/>
      <c r="AD83" s="856">
        <f t="shared" si="6"/>
        <v>0</v>
      </c>
      <c r="AE83" s="857">
        <f t="shared" si="7"/>
        <v>171.25</v>
      </c>
      <c r="AF83" s="857">
        <f t="shared" si="8"/>
        <v>0</v>
      </c>
      <c r="AG83" s="927">
        <f t="shared" si="9"/>
        <v>0</v>
      </c>
      <c r="AH83" s="1156">
        <f t="shared" si="10"/>
        <v>171.25</v>
      </c>
      <c r="AI83" s="1233"/>
      <c r="AL83" s="971"/>
    </row>
    <row r="84" spans="1:38" s="744" customFormat="1" ht="17.25" customHeight="1" x14ac:dyDescent="0.25">
      <c r="A84" s="1125">
        <f t="shared" si="12"/>
        <v>77</v>
      </c>
      <c r="B84" s="1154" t="s">
        <v>1813</v>
      </c>
      <c r="C84" s="697" t="s">
        <v>1814</v>
      </c>
      <c r="D84" s="1077" t="s">
        <v>296</v>
      </c>
      <c r="E84" s="966" t="s">
        <v>286</v>
      </c>
      <c r="F84" s="827"/>
      <c r="G84" s="825"/>
      <c r="H84" s="825"/>
      <c r="I84" s="822"/>
      <c r="J84" s="836"/>
      <c r="K84" s="821"/>
      <c r="L84" s="821"/>
      <c r="M84" s="826"/>
      <c r="N84" s="827"/>
      <c r="O84" s="825"/>
      <c r="P84" s="825"/>
      <c r="Q84" s="822"/>
      <c r="R84" s="836"/>
      <c r="S84" s="821">
        <v>121.5</v>
      </c>
      <c r="T84" s="821"/>
      <c r="U84" s="830"/>
      <c r="V84" s="827"/>
      <c r="W84" s="825"/>
      <c r="X84" s="825"/>
      <c r="Y84" s="822"/>
      <c r="Z84" s="831"/>
      <c r="AA84" s="821"/>
      <c r="AB84" s="821"/>
      <c r="AC84" s="822"/>
      <c r="AD84" s="856">
        <f t="shared" si="6"/>
        <v>0</v>
      </c>
      <c r="AE84" s="857">
        <f t="shared" si="7"/>
        <v>121.5</v>
      </c>
      <c r="AF84" s="857">
        <f t="shared" si="8"/>
        <v>0</v>
      </c>
      <c r="AG84" s="927">
        <f t="shared" si="9"/>
        <v>0</v>
      </c>
      <c r="AH84" s="1156">
        <f t="shared" si="10"/>
        <v>121.5</v>
      </c>
      <c r="AI84" s="1233"/>
      <c r="AL84" s="971"/>
    </row>
    <row r="85" spans="1:38" s="744" customFormat="1" ht="17.25" customHeight="1" x14ac:dyDescent="0.25">
      <c r="A85" s="1125">
        <f t="shared" si="12"/>
        <v>78</v>
      </c>
      <c r="B85" s="1154" t="s">
        <v>1587</v>
      </c>
      <c r="C85" s="697" t="s">
        <v>1623</v>
      </c>
      <c r="D85" s="1077" t="s">
        <v>1206</v>
      </c>
      <c r="E85" s="966" t="s">
        <v>1422</v>
      </c>
      <c r="F85" s="827"/>
      <c r="G85" s="825"/>
      <c r="H85" s="825"/>
      <c r="I85" s="822"/>
      <c r="J85" s="836"/>
      <c r="K85" s="821"/>
      <c r="L85" s="821"/>
      <c r="M85" s="826"/>
      <c r="N85" s="827"/>
      <c r="O85" s="825"/>
      <c r="P85" s="825"/>
      <c r="Q85" s="822"/>
      <c r="R85" s="836"/>
      <c r="S85" s="821">
        <v>111.5</v>
      </c>
      <c r="T85" s="821"/>
      <c r="U85" s="830"/>
      <c r="V85" s="827"/>
      <c r="W85" s="825"/>
      <c r="X85" s="825"/>
      <c r="Y85" s="822"/>
      <c r="Z85" s="831"/>
      <c r="AA85" s="821"/>
      <c r="AB85" s="821"/>
      <c r="AC85" s="822"/>
      <c r="AD85" s="856">
        <f t="shared" si="6"/>
        <v>0</v>
      </c>
      <c r="AE85" s="857">
        <f t="shared" si="7"/>
        <v>111.5</v>
      </c>
      <c r="AF85" s="857">
        <f t="shared" si="8"/>
        <v>0</v>
      </c>
      <c r="AG85" s="927">
        <f t="shared" si="9"/>
        <v>0</v>
      </c>
      <c r="AH85" s="1156">
        <f t="shared" si="10"/>
        <v>111.5</v>
      </c>
      <c r="AI85" s="1233"/>
      <c r="AL85" s="971"/>
    </row>
    <row r="86" spans="1:38" s="744" customFormat="1" ht="17.25" customHeight="1" x14ac:dyDescent="0.25">
      <c r="A86" s="1125">
        <f t="shared" si="12"/>
        <v>79</v>
      </c>
      <c r="B86" s="1154" t="s">
        <v>24</v>
      </c>
      <c r="C86" s="697" t="s">
        <v>1624</v>
      </c>
      <c r="D86" s="1077" t="s">
        <v>296</v>
      </c>
      <c r="E86" s="966" t="s">
        <v>1422</v>
      </c>
      <c r="F86" s="827"/>
      <c r="G86" s="825"/>
      <c r="H86" s="825"/>
      <c r="I86" s="822"/>
      <c r="J86" s="836"/>
      <c r="K86" s="821"/>
      <c r="L86" s="821"/>
      <c r="M86" s="826"/>
      <c r="N86" s="827"/>
      <c r="O86" s="825"/>
      <c r="P86" s="825"/>
      <c r="Q86" s="822"/>
      <c r="R86" s="836"/>
      <c r="S86" s="821"/>
      <c r="T86" s="821">
        <v>253.5</v>
      </c>
      <c r="U86" s="830"/>
      <c r="V86" s="827"/>
      <c r="W86" s="825"/>
      <c r="X86" s="825"/>
      <c r="Y86" s="822"/>
      <c r="Z86" s="831"/>
      <c r="AA86" s="821"/>
      <c r="AB86" s="821"/>
      <c r="AC86" s="822"/>
      <c r="AD86" s="856">
        <f t="shared" si="6"/>
        <v>0</v>
      </c>
      <c r="AE86" s="857">
        <f t="shared" si="7"/>
        <v>0</v>
      </c>
      <c r="AF86" s="857">
        <f t="shared" si="8"/>
        <v>253.5</v>
      </c>
      <c r="AG86" s="927">
        <f t="shared" si="9"/>
        <v>0</v>
      </c>
      <c r="AH86" s="1156">
        <f t="shared" si="10"/>
        <v>253.5</v>
      </c>
      <c r="AI86" s="1233"/>
      <c r="AL86" s="971"/>
    </row>
    <row r="87" spans="1:38" s="744" customFormat="1" ht="17.25" customHeight="1" x14ac:dyDescent="0.25">
      <c r="A87" s="1125">
        <f t="shared" si="12"/>
        <v>80</v>
      </c>
      <c r="B87" s="1154" t="s">
        <v>1763</v>
      </c>
      <c r="C87" s="697" t="s">
        <v>1028</v>
      </c>
      <c r="D87" s="1077" t="s">
        <v>69</v>
      </c>
      <c r="E87" s="966" t="s">
        <v>286</v>
      </c>
      <c r="F87" s="827"/>
      <c r="G87" s="825"/>
      <c r="H87" s="825"/>
      <c r="I87" s="822"/>
      <c r="J87" s="836"/>
      <c r="K87" s="821"/>
      <c r="L87" s="821"/>
      <c r="M87" s="826"/>
      <c r="N87" s="827"/>
      <c r="O87" s="825"/>
      <c r="P87" s="825">
        <v>197</v>
      </c>
      <c r="Q87" s="822"/>
      <c r="R87" s="836"/>
      <c r="S87" s="821"/>
      <c r="T87" s="821">
        <v>213.5</v>
      </c>
      <c r="U87" s="830"/>
      <c r="V87" s="827"/>
      <c r="W87" s="825"/>
      <c r="X87" s="825"/>
      <c r="Y87" s="822"/>
      <c r="Z87" s="831"/>
      <c r="AA87" s="821"/>
      <c r="AB87" s="821">
        <v>266.5</v>
      </c>
      <c r="AC87" s="822"/>
      <c r="AD87" s="856">
        <f t="shared" si="6"/>
        <v>0</v>
      </c>
      <c r="AE87" s="857">
        <f t="shared" si="7"/>
        <v>0</v>
      </c>
      <c r="AF87" s="857">
        <f t="shared" si="8"/>
        <v>677</v>
      </c>
      <c r="AG87" s="927">
        <f t="shared" si="9"/>
        <v>0</v>
      </c>
      <c r="AH87" s="1156">
        <f t="shared" si="10"/>
        <v>677</v>
      </c>
      <c r="AI87" s="1233"/>
      <c r="AL87" s="971"/>
    </row>
    <row r="88" spans="1:38" s="744" customFormat="1" ht="17.25" customHeight="1" x14ac:dyDescent="0.25">
      <c r="A88" s="1125">
        <f t="shared" si="12"/>
        <v>81</v>
      </c>
      <c r="B88" s="1154" t="s">
        <v>1815</v>
      </c>
      <c r="C88" s="697" t="s">
        <v>1816</v>
      </c>
      <c r="D88" s="1077" t="s">
        <v>296</v>
      </c>
      <c r="E88" s="966" t="s">
        <v>286</v>
      </c>
      <c r="F88" s="827"/>
      <c r="G88" s="825"/>
      <c r="H88" s="825"/>
      <c r="I88" s="822"/>
      <c r="J88" s="836"/>
      <c r="K88" s="821"/>
      <c r="L88" s="821"/>
      <c r="M88" s="826"/>
      <c r="N88" s="827"/>
      <c r="O88" s="825"/>
      <c r="P88" s="825"/>
      <c r="Q88" s="822"/>
      <c r="R88" s="836"/>
      <c r="S88" s="821"/>
      <c r="T88" s="821">
        <v>219.25</v>
      </c>
      <c r="U88" s="830"/>
      <c r="V88" s="827"/>
      <c r="W88" s="825"/>
      <c r="X88" s="825"/>
      <c r="Y88" s="822"/>
      <c r="Z88" s="831"/>
      <c r="AA88" s="821"/>
      <c r="AB88" s="821"/>
      <c r="AC88" s="822"/>
      <c r="AD88" s="856">
        <f t="shared" si="6"/>
        <v>0</v>
      </c>
      <c r="AE88" s="857">
        <f t="shared" si="7"/>
        <v>0</v>
      </c>
      <c r="AF88" s="857">
        <f t="shared" si="8"/>
        <v>219.25</v>
      </c>
      <c r="AG88" s="927">
        <f t="shared" si="9"/>
        <v>0</v>
      </c>
      <c r="AH88" s="1156">
        <f t="shared" si="10"/>
        <v>219.25</v>
      </c>
      <c r="AI88" s="1233"/>
      <c r="AL88" s="971"/>
    </row>
    <row r="89" spans="1:38" s="744" customFormat="1" ht="17.25" customHeight="1" x14ac:dyDescent="0.25">
      <c r="A89" s="1125">
        <f t="shared" si="12"/>
        <v>82</v>
      </c>
      <c r="B89" s="1154" t="s">
        <v>1271</v>
      </c>
      <c r="C89" s="697" t="s">
        <v>787</v>
      </c>
      <c r="D89" s="1077" t="s">
        <v>1427</v>
      </c>
      <c r="E89" s="966" t="s">
        <v>1422</v>
      </c>
      <c r="F89" s="827"/>
      <c r="G89" s="825"/>
      <c r="H89" s="825"/>
      <c r="I89" s="822"/>
      <c r="J89" s="836"/>
      <c r="K89" s="821"/>
      <c r="L89" s="821"/>
      <c r="M89" s="826"/>
      <c r="N89" s="827"/>
      <c r="O89" s="825"/>
      <c r="P89" s="825"/>
      <c r="Q89" s="822"/>
      <c r="R89" s="836"/>
      <c r="S89" s="821"/>
      <c r="T89" s="821">
        <v>137.5</v>
      </c>
      <c r="U89" s="830"/>
      <c r="V89" s="827"/>
      <c r="W89" s="825"/>
      <c r="X89" s="825"/>
      <c r="Y89" s="822"/>
      <c r="Z89" s="831"/>
      <c r="AA89" s="821"/>
      <c r="AB89" s="821"/>
      <c r="AC89" s="822"/>
      <c r="AD89" s="856">
        <f t="shared" si="6"/>
        <v>0</v>
      </c>
      <c r="AE89" s="857">
        <f t="shared" si="7"/>
        <v>0</v>
      </c>
      <c r="AF89" s="857">
        <f t="shared" si="8"/>
        <v>137.5</v>
      </c>
      <c r="AG89" s="927">
        <f t="shared" si="9"/>
        <v>0</v>
      </c>
      <c r="AH89" s="1156">
        <f t="shared" si="10"/>
        <v>137.5</v>
      </c>
      <c r="AI89" s="1233"/>
      <c r="AL89" s="971"/>
    </row>
    <row r="90" spans="1:38" s="744" customFormat="1" ht="17.25" customHeight="1" x14ac:dyDescent="0.25">
      <c r="A90" s="1125">
        <f t="shared" si="12"/>
        <v>83</v>
      </c>
      <c r="B90" s="1154" t="s">
        <v>1446</v>
      </c>
      <c r="C90" s="697" t="s">
        <v>496</v>
      </c>
      <c r="D90" s="1077" t="s">
        <v>296</v>
      </c>
      <c r="E90" s="966" t="s">
        <v>1422</v>
      </c>
      <c r="F90" s="827"/>
      <c r="G90" s="825"/>
      <c r="H90" s="825"/>
      <c r="I90" s="822"/>
      <c r="J90" s="836"/>
      <c r="K90" s="821"/>
      <c r="L90" s="821"/>
      <c r="M90" s="826"/>
      <c r="N90" s="827"/>
      <c r="O90" s="825"/>
      <c r="P90" s="825"/>
      <c r="Q90" s="822"/>
      <c r="R90" s="836"/>
      <c r="S90" s="821"/>
      <c r="T90" s="821">
        <v>211.75</v>
      </c>
      <c r="U90" s="830"/>
      <c r="V90" s="827"/>
      <c r="W90" s="825"/>
      <c r="X90" s="825"/>
      <c r="Y90" s="822"/>
      <c r="Z90" s="831"/>
      <c r="AA90" s="821"/>
      <c r="AB90" s="821"/>
      <c r="AC90" s="822"/>
      <c r="AD90" s="856">
        <f t="shared" si="6"/>
        <v>0</v>
      </c>
      <c r="AE90" s="857">
        <f t="shared" si="7"/>
        <v>0</v>
      </c>
      <c r="AF90" s="857">
        <f t="shared" si="8"/>
        <v>211.75</v>
      </c>
      <c r="AG90" s="927">
        <f t="shared" si="9"/>
        <v>0</v>
      </c>
      <c r="AH90" s="1156">
        <f t="shared" si="10"/>
        <v>211.75</v>
      </c>
      <c r="AI90" s="1233"/>
      <c r="AL90" s="971"/>
    </row>
    <row r="91" spans="1:38" s="744" customFormat="1" ht="17.25" customHeight="1" x14ac:dyDescent="0.25">
      <c r="A91" s="1125">
        <f t="shared" si="12"/>
        <v>84</v>
      </c>
      <c r="B91" s="1154" t="s">
        <v>1631</v>
      </c>
      <c r="C91" s="697" t="s">
        <v>795</v>
      </c>
      <c r="D91" s="1077" t="s">
        <v>1633</v>
      </c>
      <c r="E91" s="966" t="s">
        <v>286</v>
      </c>
      <c r="F91" s="827"/>
      <c r="G91" s="825"/>
      <c r="H91" s="825"/>
      <c r="I91" s="822"/>
      <c r="J91" s="836"/>
      <c r="K91" s="821"/>
      <c r="L91" s="821"/>
      <c r="M91" s="826"/>
      <c r="N91" s="827"/>
      <c r="O91" s="825"/>
      <c r="P91" s="825"/>
      <c r="Q91" s="822"/>
      <c r="R91" s="836"/>
      <c r="S91" s="821"/>
      <c r="T91" s="821">
        <v>110</v>
      </c>
      <c r="U91" s="830"/>
      <c r="V91" s="827"/>
      <c r="W91" s="825"/>
      <c r="X91" s="825"/>
      <c r="Y91" s="822"/>
      <c r="Z91" s="831"/>
      <c r="AA91" s="821"/>
      <c r="AB91" s="821"/>
      <c r="AC91" s="822"/>
      <c r="AD91" s="856">
        <f t="shared" si="6"/>
        <v>0</v>
      </c>
      <c r="AE91" s="857">
        <f t="shared" si="7"/>
        <v>0</v>
      </c>
      <c r="AF91" s="857">
        <f t="shared" si="8"/>
        <v>110</v>
      </c>
      <c r="AG91" s="927">
        <f t="shared" si="9"/>
        <v>0</v>
      </c>
      <c r="AH91" s="1156">
        <f t="shared" si="10"/>
        <v>110</v>
      </c>
      <c r="AI91" s="1233"/>
      <c r="AL91" s="971"/>
    </row>
    <row r="92" spans="1:38" s="744" customFormat="1" ht="17.25" customHeight="1" x14ac:dyDescent="0.25">
      <c r="A92" s="1125">
        <f t="shared" si="12"/>
        <v>85</v>
      </c>
      <c r="B92" s="1154" t="s">
        <v>1817</v>
      </c>
      <c r="C92" s="697" t="s">
        <v>1397</v>
      </c>
      <c r="D92" s="1077" t="s">
        <v>296</v>
      </c>
      <c r="E92" s="966" t="s">
        <v>286</v>
      </c>
      <c r="F92" s="827"/>
      <c r="G92" s="825"/>
      <c r="H92" s="825"/>
      <c r="I92" s="822"/>
      <c r="J92" s="836"/>
      <c r="K92" s="821"/>
      <c r="L92" s="821"/>
      <c r="M92" s="826"/>
      <c r="N92" s="827"/>
      <c r="O92" s="825"/>
      <c r="P92" s="825"/>
      <c r="Q92" s="822"/>
      <c r="R92" s="836"/>
      <c r="S92" s="821"/>
      <c r="T92" s="821"/>
      <c r="U92" s="830">
        <v>127.5</v>
      </c>
      <c r="V92" s="827"/>
      <c r="W92" s="825"/>
      <c r="X92" s="825"/>
      <c r="Y92" s="822"/>
      <c r="Z92" s="831"/>
      <c r="AA92" s="821"/>
      <c r="AB92" s="821"/>
      <c r="AC92" s="822"/>
      <c r="AD92" s="856">
        <f t="shared" si="6"/>
        <v>0</v>
      </c>
      <c r="AE92" s="857">
        <f t="shared" si="7"/>
        <v>0</v>
      </c>
      <c r="AF92" s="857">
        <f t="shared" si="8"/>
        <v>0</v>
      </c>
      <c r="AG92" s="927">
        <f t="shared" si="9"/>
        <v>127.5</v>
      </c>
      <c r="AH92" s="1156">
        <f t="shared" si="10"/>
        <v>127.5</v>
      </c>
      <c r="AI92" s="1233"/>
      <c r="AL92" s="971"/>
    </row>
    <row r="93" spans="1:38" s="744" customFormat="1" ht="17.25" customHeight="1" x14ac:dyDescent="0.25">
      <c r="A93" s="1125">
        <f t="shared" si="12"/>
        <v>86</v>
      </c>
      <c r="B93" s="1154" t="s">
        <v>1818</v>
      </c>
      <c r="C93" s="697" t="s">
        <v>1819</v>
      </c>
      <c r="D93" s="1077" t="s">
        <v>1820</v>
      </c>
      <c r="E93" s="966" t="s">
        <v>1422</v>
      </c>
      <c r="F93" s="827"/>
      <c r="G93" s="825"/>
      <c r="H93" s="825"/>
      <c r="I93" s="822"/>
      <c r="J93" s="836"/>
      <c r="K93" s="821"/>
      <c r="L93" s="821"/>
      <c r="M93" s="826"/>
      <c r="N93" s="827"/>
      <c r="O93" s="825"/>
      <c r="P93" s="825"/>
      <c r="Q93" s="822"/>
      <c r="R93" s="836"/>
      <c r="S93" s="821"/>
      <c r="T93" s="821"/>
      <c r="U93" s="830">
        <v>166.75</v>
      </c>
      <c r="V93" s="827"/>
      <c r="W93" s="825"/>
      <c r="X93" s="825"/>
      <c r="Y93" s="822"/>
      <c r="Z93" s="831"/>
      <c r="AA93" s="821"/>
      <c r="AB93" s="821"/>
      <c r="AC93" s="822"/>
      <c r="AD93" s="856">
        <f t="shared" si="6"/>
        <v>0</v>
      </c>
      <c r="AE93" s="857">
        <f t="shared" si="7"/>
        <v>0</v>
      </c>
      <c r="AF93" s="857">
        <f t="shared" si="8"/>
        <v>0</v>
      </c>
      <c r="AG93" s="927">
        <f t="shared" si="9"/>
        <v>166.75</v>
      </c>
      <c r="AH93" s="1156">
        <f t="shared" si="10"/>
        <v>166.75</v>
      </c>
      <c r="AI93" s="1233"/>
      <c r="AL93" s="971"/>
    </row>
    <row r="94" spans="1:38" s="744" customFormat="1" ht="17.25" customHeight="1" x14ac:dyDescent="0.25">
      <c r="A94" s="1125">
        <f t="shared" si="12"/>
        <v>87</v>
      </c>
      <c r="B94" s="1154" t="s">
        <v>70</v>
      </c>
      <c r="C94" s="697" t="s">
        <v>1594</v>
      </c>
      <c r="D94" s="1077" t="s">
        <v>296</v>
      </c>
      <c r="E94" s="966" t="s">
        <v>286</v>
      </c>
      <c r="F94" s="827"/>
      <c r="G94" s="825"/>
      <c r="H94" s="825"/>
      <c r="I94" s="822"/>
      <c r="J94" s="836"/>
      <c r="K94" s="821"/>
      <c r="L94" s="821"/>
      <c r="M94" s="826"/>
      <c r="N94" s="827"/>
      <c r="O94" s="825"/>
      <c r="P94" s="825"/>
      <c r="Q94" s="822"/>
      <c r="R94" s="836"/>
      <c r="S94" s="821"/>
      <c r="T94" s="821"/>
      <c r="U94" s="830">
        <v>160.75</v>
      </c>
      <c r="V94" s="827"/>
      <c r="W94" s="825"/>
      <c r="X94" s="825"/>
      <c r="Y94" s="822"/>
      <c r="Z94" s="831"/>
      <c r="AA94" s="821"/>
      <c r="AB94" s="821"/>
      <c r="AC94" s="822"/>
      <c r="AD94" s="856">
        <f t="shared" si="6"/>
        <v>0</v>
      </c>
      <c r="AE94" s="857">
        <f t="shared" si="7"/>
        <v>0</v>
      </c>
      <c r="AF94" s="857">
        <f t="shared" si="8"/>
        <v>0</v>
      </c>
      <c r="AG94" s="927">
        <f t="shared" si="9"/>
        <v>160.75</v>
      </c>
      <c r="AH94" s="1156">
        <f t="shared" si="10"/>
        <v>160.75</v>
      </c>
      <c r="AI94" s="1233"/>
      <c r="AL94" s="971"/>
    </row>
    <row r="95" spans="1:38" s="744" customFormat="1" ht="17.25" customHeight="1" x14ac:dyDescent="0.25">
      <c r="A95" s="1125">
        <f t="shared" si="12"/>
        <v>88</v>
      </c>
      <c r="B95" s="1154" t="s">
        <v>1811</v>
      </c>
      <c r="C95" s="697" t="s">
        <v>1821</v>
      </c>
      <c r="D95" s="1077" t="s">
        <v>296</v>
      </c>
      <c r="E95" s="966" t="s">
        <v>1422</v>
      </c>
      <c r="F95" s="827"/>
      <c r="G95" s="825"/>
      <c r="H95" s="825"/>
      <c r="I95" s="822"/>
      <c r="J95" s="836"/>
      <c r="K95" s="821"/>
      <c r="L95" s="821"/>
      <c r="M95" s="826"/>
      <c r="N95" s="827"/>
      <c r="O95" s="825"/>
      <c r="P95" s="825"/>
      <c r="Q95" s="822"/>
      <c r="R95" s="836"/>
      <c r="S95" s="821"/>
      <c r="T95" s="821"/>
      <c r="U95" s="830">
        <v>245.25</v>
      </c>
      <c r="V95" s="827"/>
      <c r="W95" s="825"/>
      <c r="X95" s="825"/>
      <c r="Y95" s="822"/>
      <c r="Z95" s="831"/>
      <c r="AA95" s="821"/>
      <c r="AB95" s="821"/>
      <c r="AC95" s="822"/>
      <c r="AD95" s="856">
        <f t="shared" si="6"/>
        <v>0</v>
      </c>
      <c r="AE95" s="857">
        <f t="shared" si="7"/>
        <v>0</v>
      </c>
      <c r="AF95" s="857">
        <f t="shared" si="8"/>
        <v>0</v>
      </c>
      <c r="AG95" s="927">
        <f t="shared" si="9"/>
        <v>245.25</v>
      </c>
      <c r="AH95" s="1156">
        <f t="shared" si="10"/>
        <v>245.25</v>
      </c>
      <c r="AI95" s="1233"/>
      <c r="AL95" s="971"/>
    </row>
    <row r="96" spans="1:38" s="744" customFormat="1" ht="17.25" customHeight="1" x14ac:dyDescent="0.25">
      <c r="A96" s="1125">
        <f t="shared" si="12"/>
        <v>89</v>
      </c>
      <c r="B96" s="1154" t="s">
        <v>1822</v>
      </c>
      <c r="C96" s="697" t="s">
        <v>1823</v>
      </c>
      <c r="D96" s="1077" t="s">
        <v>296</v>
      </c>
      <c r="E96" s="966" t="s">
        <v>286</v>
      </c>
      <c r="F96" s="827"/>
      <c r="G96" s="825"/>
      <c r="H96" s="825"/>
      <c r="I96" s="822"/>
      <c r="J96" s="836"/>
      <c r="K96" s="821"/>
      <c r="L96" s="821"/>
      <c r="M96" s="826"/>
      <c r="N96" s="827"/>
      <c r="O96" s="825"/>
      <c r="P96" s="825"/>
      <c r="Q96" s="822"/>
      <c r="R96" s="836"/>
      <c r="S96" s="821"/>
      <c r="T96" s="821"/>
      <c r="U96" s="830">
        <v>251.5</v>
      </c>
      <c r="V96" s="827"/>
      <c r="W96" s="825"/>
      <c r="X96" s="825"/>
      <c r="Y96" s="822"/>
      <c r="Z96" s="831"/>
      <c r="AA96" s="821"/>
      <c r="AB96" s="821"/>
      <c r="AC96" s="822"/>
      <c r="AD96" s="856">
        <f t="shared" si="6"/>
        <v>0</v>
      </c>
      <c r="AE96" s="857">
        <f t="shared" si="7"/>
        <v>0</v>
      </c>
      <c r="AF96" s="857">
        <f t="shared" si="8"/>
        <v>0</v>
      </c>
      <c r="AG96" s="927">
        <f t="shared" si="9"/>
        <v>251.5</v>
      </c>
      <c r="AH96" s="1156">
        <f t="shared" si="10"/>
        <v>251.5</v>
      </c>
      <c r="AI96" s="1233"/>
      <c r="AL96" s="971"/>
    </row>
    <row r="97" spans="1:69" s="744" customFormat="1" ht="17.25" customHeight="1" x14ac:dyDescent="0.25">
      <c r="A97" s="1125">
        <f t="shared" si="12"/>
        <v>90</v>
      </c>
      <c r="B97" s="1154" t="s">
        <v>1824</v>
      </c>
      <c r="C97" s="697" t="s">
        <v>1825</v>
      </c>
      <c r="D97" s="1077" t="s">
        <v>1826</v>
      </c>
      <c r="E97" s="1237" t="s">
        <v>1827</v>
      </c>
      <c r="F97" s="827"/>
      <c r="G97" s="825"/>
      <c r="H97" s="825"/>
      <c r="I97" s="822"/>
      <c r="J97" s="836"/>
      <c r="K97" s="821"/>
      <c r="L97" s="821"/>
      <c r="M97" s="826"/>
      <c r="N97" s="827"/>
      <c r="O97" s="825"/>
      <c r="P97" s="825"/>
      <c r="Q97" s="822"/>
      <c r="R97" s="836"/>
      <c r="S97" s="821"/>
      <c r="T97" s="821"/>
      <c r="U97" s="830"/>
      <c r="V97" s="827"/>
      <c r="W97" s="825"/>
      <c r="X97" s="825"/>
      <c r="Y97" s="822"/>
      <c r="Z97" s="831">
        <v>127.5</v>
      </c>
      <c r="AA97" s="821"/>
      <c r="AB97" s="821"/>
      <c r="AC97" s="822"/>
      <c r="AD97" s="856">
        <f t="shared" si="6"/>
        <v>127.5</v>
      </c>
      <c r="AE97" s="857">
        <f t="shared" si="7"/>
        <v>0</v>
      </c>
      <c r="AF97" s="857">
        <f t="shared" si="8"/>
        <v>0</v>
      </c>
      <c r="AG97" s="927">
        <f t="shared" si="9"/>
        <v>0</v>
      </c>
      <c r="AH97" s="1156">
        <f t="shared" si="10"/>
        <v>127.5</v>
      </c>
      <c r="AI97" s="1233"/>
      <c r="AL97" s="971"/>
    </row>
    <row r="98" spans="1:69" s="744" customFormat="1" ht="17.25" customHeight="1" x14ac:dyDescent="0.25">
      <c r="A98" s="1125">
        <f t="shared" si="12"/>
        <v>91</v>
      </c>
      <c r="B98" s="1154" t="s">
        <v>1829</v>
      </c>
      <c r="C98" s="697" t="s">
        <v>1830</v>
      </c>
      <c r="D98" s="1077" t="s">
        <v>1831</v>
      </c>
      <c r="E98" s="1237" t="s">
        <v>1832</v>
      </c>
      <c r="F98" s="827"/>
      <c r="G98" s="825"/>
      <c r="H98" s="825"/>
      <c r="I98" s="822"/>
      <c r="J98" s="836"/>
      <c r="K98" s="821"/>
      <c r="L98" s="821"/>
      <c r="M98" s="826"/>
      <c r="N98" s="827"/>
      <c r="O98" s="825"/>
      <c r="P98" s="825"/>
      <c r="Q98" s="822"/>
      <c r="R98" s="836"/>
      <c r="S98" s="821"/>
      <c r="T98" s="821"/>
      <c r="U98" s="830"/>
      <c r="V98" s="827"/>
      <c r="W98" s="825"/>
      <c r="X98" s="825"/>
      <c r="Y98" s="822"/>
      <c r="Z98" s="831">
        <v>85.5</v>
      </c>
      <c r="AA98" s="821"/>
      <c r="AB98" s="821"/>
      <c r="AC98" s="822"/>
      <c r="AD98" s="856">
        <f t="shared" si="6"/>
        <v>85.5</v>
      </c>
      <c r="AE98" s="857">
        <f t="shared" si="7"/>
        <v>0</v>
      </c>
      <c r="AF98" s="857">
        <f t="shared" si="8"/>
        <v>0</v>
      </c>
      <c r="AG98" s="927">
        <f t="shared" si="9"/>
        <v>0</v>
      </c>
      <c r="AH98" s="1156">
        <f t="shared" si="10"/>
        <v>85.5</v>
      </c>
      <c r="AI98" s="1233"/>
      <c r="AL98" s="971"/>
    </row>
    <row r="99" spans="1:69" s="744" customFormat="1" ht="17.25" customHeight="1" x14ac:dyDescent="0.25">
      <c r="A99" s="1125">
        <f t="shared" si="12"/>
        <v>92</v>
      </c>
      <c r="B99" s="1154" t="s">
        <v>1833</v>
      </c>
      <c r="C99" s="697" t="s">
        <v>1834</v>
      </c>
      <c r="D99" s="1077" t="s">
        <v>1835</v>
      </c>
      <c r="E99" s="1237" t="s">
        <v>1827</v>
      </c>
      <c r="F99" s="827"/>
      <c r="G99" s="825"/>
      <c r="H99" s="825"/>
      <c r="I99" s="822"/>
      <c r="J99" s="836"/>
      <c r="K99" s="821"/>
      <c r="L99" s="821"/>
      <c r="M99" s="826"/>
      <c r="N99" s="827"/>
      <c r="O99" s="825"/>
      <c r="P99" s="825"/>
      <c r="Q99" s="822"/>
      <c r="R99" s="836"/>
      <c r="S99" s="821"/>
      <c r="T99" s="821"/>
      <c r="U99" s="830"/>
      <c r="V99" s="827"/>
      <c r="W99" s="825"/>
      <c r="X99" s="825"/>
      <c r="Y99" s="822"/>
      <c r="Z99" s="831">
        <v>108</v>
      </c>
      <c r="AA99" s="821"/>
      <c r="AB99" s="821"/>
      <c r="AC99" s="822"/>
      <c r="AD99" s="856">
        <f t="shared" si="6"/>
        <v>108</v>
      </c>
      <c r="AE99" s="857">
        <f t="shared" si="7"/>
        <v>0</v>
      </c>
      <c r="AF99" s="857">
        <f t="shared" si="8"/>
        <v>0</v>
      </c>
      <c r="AG99" s="927">
        <f t="shared" si="9"/>
        <v>0</v>
      </c>
      <c r="AH99" s="1156">
        <f t="shared" si="10"/>
        <v>108</v>
      </c>
      <c r="AI99" s="1233"/>
      <c r="AL99" s="971"/>
    </row>
    <row r="100" spans="1:69" s="744" customFormat="1" ht="17.25" customHeight="1" x14ac:dyDescent="0.25">
      <c r="A100" s="1125">
        <f t="shared" si="12"/>
        <v>93</v>
      </c>
      <c r="B100" s="1154" t="s">
        <v>1836</v>
      </c>
      <c r="C100" s="697" t="s">
        <v>1837</v>
      </c>
      <c r="D100" s="1077" t="s">
        <v>1206</v>
      </c>
      <c r="E100" s="1237" t="s">
        <v>1827</v>
      </c>
      <c r="F100" s="827"/>
      <c r="G100" s="825"/>
      <c r="H100" s="825"/>
      <c r="I100" s="822"/>
      <c r="J100" s="836"/>
      <c r="K100" s="821"/>
      <c r="L100" s="821"/>
      <c r="M100" s="826"/>
      <c r="N100" s="827"/>
      <c r="O100" s="825"/>
      <c r="P100" s="825"/>
      <c r="Q100" s="822"/>
      <c r="R100" s="836"/>
      <c r="S100" s="821"/>
      <c r="T100" s="821"/>
      <c r="U100" s="830"/>
      <c r="V100" s="827"/>
      <c r="W100" s="825"/>
      <c r="X100" s="825"/>
      <c r="Y100" s="822"/>
      <c r="Z100" s="831">
        <v>137</v>
      </c>
      <c r="AA100" s="821"/>
      <c r="AB100" s="821"/>
      <c r="AC100" s="822"/>
      <c r="AD100" s="856">
        <f t="shared" si="6"/>
        <v>137</v>
      </c>
      <c r="AE100" s="857">
        <f t="shared" si="7"/>
        <v>0</v>
      </c>
      <c r="AF100" s="857">
        <f t="shared" si="8"/>
        <v>0</v>
      </c>
      <c r="AG100" s="927">
        <f t="shared" si="9"/>
        <v>0</v>
      </c>
      <c r="AH100" s="1156">
        <f t="shared" si="10"/>
        <v>137</v>
      </c>
      <c r="AI100" s="1233"/>
      <c r="AL100" s="971"/>
    </row>
    <row r="101" spans="1:69" s="744" customFormat="1" ht="17.25" customHeight="1" x14ac:dyDescent="0.25">
      <c r="A101" s="1125">
        <f t="shared" si="12"/>
        <v>94</v>
      </c>
      <c r="B101" s="1154" t="s">
        <v>1840</v>
      </c>
      <c r="C101" s="697" t="s">
        <v>1841</v>
      </c>
      <c r="D101" s="1077" t="s">
        <v>69</v>
      </c>
      <c r="E101" s="966" t="s">
        <v>1832</v>
      </c>
      <c r="F101" s="827"/>
      <c r="G101" s="825"/>
      <c r="H101" s="825"/>
      <c r="I101" s="822"/>
      <c r="J101" s="836"/>
      <c r="K101" s="821"/>
      <c r="L101" s="821"/>
      <c r="M101" s="826"/>
      <c r="N101" s="827"/>
      <c r="O101" s="825"/>
      <c r="P101" s="825"/>
      <c r="Q101" s="822"/>
      <c r="R101" s="836"/>
      <c r="S101" s="821"/>
      <c r="T101" s="821"/>
      <c r="U101" s="830"/>
      <c r="V101" s="827"/>
      <c r="W101" s="825"/>
      <c r="X101" s="825"/>
      <c r="Y101" s="822"/>
      <c r="Z101" s="831">
        <v>156</v>
      </c>
      <c r="AA101" s="821"/>
      <c r="AB101" s="821"/>
      <c r="AC101" s="822"/>
      <c r="AD101" s="856">
        <f t="shared" si="6"/>
        <v>156</v>
      </c>
      <c r="AE101" s="857">
        <f t="shared" si="7"/>
        <v>0</v>
      </c>
      <c r="AF101" s="857">
        <f t="shared" si="8"/>
        <v>0</v>
      </c>
      <c r="AG101" s="927">
        <f t="shared" si="9"/>
        <v>0</v>
      </c>
      <c r="AH101" s="1156">
        <f t="shared" si="10"/>
        <v>156</v>
      </c>
      <c r="AI101" s="1233"/>
      <c r="AL101" s="971"/>
    </row>
    <row r="102" spans="1:69" s="744" customFormat="1" ht="17.25" customHeight="1" x14ac:dyDescent="0.25">
      <c r="A102" s="1125">
        <f t="shared" si="12"/>
        <v>95</v>
      </c>
      <c r="B102" s="1154" t="s">
        <v>1842</v>
      </c>
      <c r="C102" s="697" t="s">
        <v>1843</v>
      </c>
      <c r="D102" s="1077" t="s">
        <v>1440</v>
      </c>
      <c r="E102" s="966" t="s">
        <v>1827</v>
      </c>
      <c r="F102" s="827"/>
      <c r="G102" s="825"/>
      <c r="H102" s="825"/>
      <c r="I102" s="822"/>
      <c r="J102" s="836"/>
      <c r="K102" s="821"/>
      <c r="L102" s="821"/>
      <c r="M102" s="826"/>
      <c r="N102" s="827"/>
      <c r="O102" s="825"/>
      <c r="P102" s="825"/>
      <c r="Q102" s="822"/>
      <c r="R102" s="836"/>
      <c r="S102" s="821"/>
      <c r="T102" s="821"/>
      <c r="U102" s="830"/>
      <c r="V102" s="827"/>
      <c r="W102" s="825"/>
      <c r="X102" s="825"/>
      <c r="Y102" s="822"/>
      <c r="Z102" s="831">
        <v>218.5</v>
      </c>
      <c r="AA102" s="821"/>
      <c r="AB102" s="821"/>
      <c r="AC102" s="822"/>
      <c r="AD102" s="856">
        <f t="shared" si="6"/>
        <v>218.5</v>
      </c>
      <c r="AE102" s="857">
        <f t="shared" si="7"/>
        <v>0</v>
      </c>
      <c r="AF102" s="857">
        <f t="shared" si="8"/>
        <v>0</v>
      </c>
      <c r="AG102" s="927">
        <f t="shared" si="9"/>
        <v>0</v>
      </c>
      <c r="AH102" s="1156">
        <f t="shared" si="10"/>
        <v>218.5</v>
      </c>
      <c r="AI102" s="1233"/>
      <c r="AL102" s="971"/>
    </row>
    <row r="103" spans="1:69" s="744" customFormat="1" ht="17.25" customHeight="1" x14ac:dyDescent="0.25">
      <c r="A103" s="1125">
        <f t="shared" si="12"/>
        <v>96</v>
      </c>
      <c r="B103" s="1154" t="s">
        <v>1844</v>
      </c>
      <c r="C103" s="697" t="s">
        <v>1845</v>
      </c>
      <c r="D103" s="1077" t="s">
        <v>1846</v>
      </c>
      <c r="E103" s="966" t="s">
        <v>1832</v>
      </c>
      <c r="F103" s="827"/>
      <c r="G103" s="825"/>
      <c r="H103" s="825"/>
      <c r="I103" s="822"/>
      <c r="J103" s="836"/>
      <c r="K103" s="821"/>
      <c r="L103" s="821"/>
      <c r="M103" s="826"/>
      <c r="N103" s="827"/>
      <c r="O103" s="825"/>
      <c r="P103" s="825"/>
      <c r="Q103" s="822"/>
      <c r="R103" s="836"/>
      <c r="S103" s="821"/>
      <c r="T103" s="821"/>
      <c r="U103" s="830"/>
      <c r="V103" s="827"/>
      <c r="W103" s="825"/>
      <c r="X103" s="825"/>
      <c r="Y103" s="822"/>
      <c r="Z103" s="831">
        <v>112.5</v>
      </c>
      <c r="AA103" s="821"/>
      <c r="AB103" s="821"/>
      <c r="AC103" s="822"/>
      <c r="AD103" s="856">
        <f t="shared" si="6"/>
        <v>112.5</v>
      </c>
      <c r="AE103" s="857">
        <f t="shared" si="7"/>
        <v>0</v>
      </c>
      <c r="AF103" s="857">
        <f t="shared" si="8"/>
        <v>0</v>
      </c>
      <c r="AG103" s="927">
        <f t="shared" si="9"/>
        <v>0</v>
      </c>
      <c r="AH103" s="1156">
        <f t="shared" si="10"/>
        <v>112.5</v>
      </c>
      <c r="AI103" s="1233"/>
      <c r="AL103" s="971"/>
    </row>
    <row r="104" spans="1:69" s="744" customFormat="1" ht="17.25" customHeight="1" x14ac:dyDescent="0.25">
      <c r="A104" s="1125">
        <f t="shared" si="12"/>
        <v>97</v>
      </c>
      <c r="B104" s="1220" t="s">
        <v>1848</v>
      </c>
      <c r="C104" s="1127" t="s">
        <v>1849</v>
      </c>
      <c r="D104" s="1077" t="s">
        <v>1206</v>
      </c>
      <c r="E104" s="966" t="s">
        <v>1827</v>
      </c>
      <c r="F104" s="827"/>
      <c r="G104" s="825"/>
      <c r="H104" s="825"/>
      <c r="I104" s="822"/>
      <c r="J104" s="836"/>
      <c r="K104" s="821"/>
      <c r="L104" s="821"/>
      <c r="M104" s="851"/>
      <c r="N104" s="852"/>
      <c r="O104" s="853"/>
      <c r="P104" s="853"/>
      <c r="Q104" s="822"/>
      <c r="R104" s="836"/>
      <c r="S104" s="821"/>
      <c r="T104" s="821"/>
      <c r="U104" s="830"/>
      <c r="V104" s="852"/>
      <c r="W104" s="853"/>
      <c r="X104" s="853"/>
      <c r="Y104" s="822"/>
      <c r="Z104" s="831">
        <v>309.5</v>
      </c>
      <c r="AA104" s="821"/>
      <c r="AB104" s="821"/>
      <c r="AC104" s="822"/>
      <c r="AD104" s="856">
        <f t="shared" si="6"/>
        <v>309.5</v>
      </c>
      <c r="AE104" s="857">
        <f t="shared" si="7"/>
        <v>0</v>
      </c>
      <c r="AF104" s="857">
        <f t="shared" si="8"/>
        <v>0</v>
      </c>
      <c r="AG104" s="927">
        <f t="shared" si="9"/>
        <v>0</v>
      </c>
      <c r="AH104" s="1156">
        <f t="shared" si="10"/>
        <v>309.5</v>
      </c>
      <c r="AI104" s="1138"/>
      <c r="AL104" s="971"/>
    </row>
    <row r="105" spans="1:69" s="744" customFormat="1" ht="17.25" customHeight="1" x14ac:dyDescent="0.25">
      <c r="A105" s="1125">
        <f t="shared" si="12"/>
        <v>98</v>
      </c>
      <c r="B105" s="1154" t="s">
        <v>1665</v>
      </c>
      <c r="C105" s="625" t="s">
        <v>1666</v>
      </c>
      <c r="D105" s="1077" t="s">
        <v>1440</v>
      </c>
      <c r="E105" s="968" t="s">
        <v>1827</v>
      </c>
      <c r="F105" s="852"/>
      <c r="G105" s="853"/>
      <c r="H105" s="853"/>
      <c r="I105" s="873"/>
      <c r="J105" s="874"/>
      <c r="K105" s="853"/>
      <c r="L105" s="853"/>
      <c r="M105" s="851"/>
      <c r="N105" s="852"/>
      <c r="O105" s="853"/>
      <c r="P105" s="853"/>
      <c r="Q105" s="873"/>
      <c r="R105" s="874"/>
      <c r="S105" s="853"/>
      <c r="T105" s="853"/>
      <c r="U105" s="873"/>
      <c r="V105" s="874"/>
      <c r="W105" s="853"/>
      <c r="X105" s="853"/>
      <c r="Y105" s="851"/>
      <c r="Z105" s="852"/>
      <c r="AA105" s="853">
        <v>296</v>
      </c>
      <c r="AB105" s="853"/>
      <c r="AC105" s="873"/>
      <c r="AD105" s="856">
        <f t="shared" si="6"/>
        <v>0</v>
      </c>
      <c r="AE105" s="857">
        <f t="shared" si="7"/>
        <v>296</v>
      </c>
      <c r="AF105" s="857">
        <f t="shared" si="8"/>
        <v>0</v>
      </c>
      <c r="AG105" s="927">
        <f t="shared" si="9"/>
        <v>0</v>
      </c>
      <c r="AH105" s="1156">
        <f t="shared" si="10"/>
        <v>296</v>
      </c>
      <c r="AI105" s="1138">
        <v>3</v>
      </c>
      <c r="AL105" s="971"/>
    </row>
    <row r="106" spans="1:69" s="1095" customFormat="1" x14ac:dyDescent="0.2">
      <c r="A106" s="488"/>
      <c r="B106" s="488"/>
      <c r="C106" s="500"/>
      <c r="D106" s="488"/>
      <c r="F106" s="488"/>
      <c r="G106" s="488"/>
      <c r="H106" s="488"/>
      <c r="I106" s="488"/>
      <c r="J106" s="488"/>
      <c r="K106" s="488"/>
      <c r="L106" s="488"/>
      <c r="M106" s="488"/>
      <c r="N106" s="488"/>
      <c r="O106" s="488"/>
      <c r="P106" s="488"/>
      <c r="Q106" s="488"/>
      <c r="R106" s="488"/>
      <c r="S106" s="488"/>
      <c r="T106" s="488"/>
      <c r="U106" s="488"/>
      <c r="V106" s="488"/>
      <c r="W106" s="488"/>
      <c r="X106" s="488"/>
      <c r="Y106" s="488"/>
      <c r="Z106" s="488"/>
      <c r="AA106" s="488"/>
      <c r="AB106" s="488"/>
      <c r="AC106" s="488"/>
      <c r="AD106" s="488"/>
      <c r="AE106" s="488"/>
      <c r="AF106" s="488"/>
      <c r="AG106" s="488"/>
      <c r="AH106" s="478"/>
      <c r="AI106" s="715"/>
      <c r="AJ106" s="477"/>
      <c r="AK106" s="477"/>
      <c r="AL106" s="500"/>
      <c r="AM106" s="488"/>
      <c r="AN106" s="488"/>
      <c r="AO106" s="488"/>
      <c r="AP106" s="488"/>
      <c r="AQ106" s="488"/>
      <c r="AR106" s="488"/>
      <c r="AS106" s="488"/>
      <c r="AT106" s="488"/>
      <c r="AU106" s="488"/>
      <c r="AV106" s="488"/>
      <c r="AW106" s="488"/>
      <c r="AX106" s="488"/>
      <c r="AY106" s="488"/>
      <c r="AZ106" s="488"/>
      <c r="BA106" s="488"/>
      <c r="BB106" s="488"/>
      <c r="BC106" s="488"/>
      <c r="BD106" s="488"/>
      <c r="BE106" s="488"/>
      <c r="BF106" s="488"/>
      <c r="BG106" s="488"/>
      <c r="BH106" s="488"/>
      <c r="BI106" s="488"/>
      <c r="BJ106" s="488"/>
      <c r="BK106" s="488"/>
      <c r="BL106" s="488"/>
      <c r="BM106" s="488"/>
      <c r="BN106" s="488"/>
      <c r="BO106" s="488"/>
      <c r="BP106" s="488"/>
      <c r="BQ106" s="488"/>
    </row>
    <row r="107" spans="1:69" s="1095" customFormat="1" x14ac:dyDescent="0.2">
      <c r="A107" s="488"/>
      <c r="B107" s="488"/>
      <c r="C107" s="500"/>
      <c r="D107" s="488"/>
      <c r="F107" s="488"/>
      <c r="G107" s="488"/>
      <c r="H107" s="488"/>
      <c r="I107" s="488"/>
      <c r="J107" s="488"/>
      <c r="K107" s="488"/>
      <c r="L107" s="488"/>
      <c r="M107" s="488"/>
      <c r="N107" s="488"/>
      <c r="O107" s="488"/>
      <c r="P107" s="488"/>
      <c r="Q107" s="488"/>
      <c r="R107" s="488"/>
      <c r="S107" s="488"/>
      <c r="T107" s="488"/>
      <c r="U107" s="488"/>
      <c r="V107" s="488"/>
      <c r="W107" s="488"/>
      <c r="X107" s="488"/>
      <c r="Y107" s="488"/>
      <c r="Z107" s="488"/>
      <c r="AA107" s="488"/>
      <c r="AB107" s="488"/>
      <c r="AC107" s="488"/>
      <c r="AD107" s="488"/>
      <c r="AE107" s="488"/>
      <c r="AF107" s="488"/>
      <c r="AG107" s="488"/>
      <c r="AH107" s="478"/>
      <c r="AI107" s="715"/>
      <c r="AJ107" s="477"/>
      <c r="AK107" s="477"/>
      <c r="AL107" s="500"/>
      <c r="AM107" s="488"/>
      <c r="AN107" s="488"/>
      <c r="AO107" s="488"/>
      <c r="AP107" s="488"/>
      <c r="AQ107" s="488"/>
      <c r="AR107" s="488"/>
      <c r="AS107" s="488"/>
      <c r="AT107" s="488"/>
      <c r="AU107" s="488"/>
      <c r="AV107" s="488"/>
      <c r="AW107" s="488"/>
      <c r="AX107" s="488"/>
      <c r="AY107" s="488"/>
      <c r="AZ107" s="488"/>
      <c r="BA107" s="488"/>
      <c r="BB107" s="488"/>
      <c r="BC107" s="488"/>
      <c r="BD107" s="488"/>
      <c r="BE107" s="488"/>
      <c r="BF107" s="488"/>
      <c r="BG107" s="488"/>
      <c r="BH107" s="488"/>
      <c r="BI107" s="488"/>
      <c r="BJ107" s="488"/>
      <c r="BK107" s="488"/>
      <c r="BL107" s="488"/>
      <c r="BM107" s="488"/>
      <c r="BN107" s="488"/>
      <c r="BO107" s="488"/>
      <c r="BP107" s="488"/>
      <c r="BQ107" s="488"/>
    </row>
    <row r="108" spans="1:69" s="1095" customFormat="1" x14ac:dyDescent="0.2">
      <c r="A108" s="488"/>
      <c r="B108" s="488"/>
      <c r="C108" s="500"/>
      <c r="D108" s="488"/>
      <c r="F108" s="488"/>
      <c r="G108" s="488"/>
      <c r="H108" s="488"/>
      <c r="I108" s="488"/>
      <c r="J108" s="488"/>
      <c r="K108" s="488"/>
      <c r="L108" s="488"/>
      <c r="M108" s="488"/>
      <c r="N108" s="488"/>
      <c r="O108" s="488"/>
      <c r="P108" s="488"/>
      <c r="Q108" s="488"/>
      <c r="R108" s="488"/>
      <c r="S108" s="488"/>
      <c r="T108" s="488"/>
      <c r="U108" s="488"/>
      <c r="V108" s="488"/>
      <c r="W108" s="488"/>
      <c r="X108" s="488"/>
      <c r="Y108" s="488"/>
      <c r="Z108" s="488"/>
      <c r="AA108" s="488"/>
      <c r="AB108" s="488"/>
      <c r="AC108" s="488"/>
      <c r="AD108" s="488"/>
      <c r="AE108" s="488"/>
      <c r="AF108" s="488"/>
      <c r="AG108" s="488"/>
      <c r="AH108" s="478"/>
      <c r="AI108" s="715"/>
      <c r="AJ108" s="477"/>
      <c r="AK108" s="477"/>
      <c r="AL108" s="500"/>
      <c r="AM108" s="488"/>
      <c r="AN108" s="488"/>
      <c r="AO108" s="488"/>
      <c r="AP108" s="488"/>
      <c r="AQ108" s="488"/>
      <c r="AR108" s="488"/>
      <c r="AS108" s="488"/>
      <c r="AT108" s="488"/>
      <c r="AU108" s="488"/>
      <c r="AV108" s="488"/>
      <c r="AW108" s="488"/>
      <c r="AX108" s="488"/>
      <c r="AY108" s="488"/>
      <c r="AZ108" s="488"/>
      <c r="BA108" s="488"/>
      <c r="BB108" s="488"/>
      <c r="BC108" s="488"/>
      <c r="BD108" s="488"/>
      <c r="BE108" s="488"/>
      <c r="BF108" s="488"/>
      <c r="BG108" s="488"/>
      <c r="BH108" s="488"/>
      <c r="BI108" s="488"/>
      <c r="BJ108" s="488"/>
      <c r="BK108" s="488"/>
      <c r="BL108" s="488"/>
      <c r="BM108" s="488"/>
      <c r="BN108" s="488"/>
      <c r="BO108" s="488"/>
      <c r="BP108" s="488"/>
      <c r="BQ108" s="488"/>
    </row>
    <row r="109" spans="1:69" s="1095" customFormat="1" x14ac:dyDescent="0.2">
      <c r="A109" s="488"/>
      <c r="B109" s="488"/>
      <c r="C109" s="500"/>
      <c r="D109" s="488"/>
      <c r="F109" s="488"/>
      <c r="G109" s="488"/>
      <c r="H109" s="488"/>
      <c r="I109" s="488"/>
      <c r="J109" s="488"/>
      <c r="K109" s="488"/>
      <c r="L109" s="488"/>
      <c r="M109" s="488"/>
      <c r="N109" s="488"/>
      <c r="O109" s="488"/>
      <c r="P109" s="488"/>
      <c r="Q109" s="488"/>
      <c r="R109" s="488"/>
      <c r="S109" s="488"/>
      <c r="T109" s="488"/>
      <c r="U109" s="488"/>
      <c r="V109" s="488"/>
      <c r="W109" s="488"/>
      <c r="X109" s="488"/>
      <c r="Y109" s="488"/>
      <c r="Z109" s="488"/>
      <c r="AA109" s="488"/>
      <c r="AB109" s="488"/>
      <c r="AC109" s="488"/>
      <c r="AD109" s="488"/>
      <c r="AE109" s="488"/>
      <c r="AF109" s="488"/>
      <c r="AG109" s="488"/>
      <c r="AH109" s="478"/>
      <c r="AI109" s="715"/>
      <c r="AJ109" s="477"/>
      <c r="AK109" s="477"/>
      <c r="AL109" s="500"/>
      <c r="AM109" s="488"/>
      <c r="AN109" s="488"/>
      <c r="AO109" s="488"/>
      <c r="AP109" s="488"/>
      <c r="AQ109" s="488"/>
      <c r="AR109" s="488"/>
      <c r="AS109" s="488"/>
      <c r="AT109" s="488"/>
      <c r="AU109" s="488"/>
      <c r="AV109" s="488"/>
      <c r="AW109" s="488"/>
      <c r="AX109" s="488"/>
      <c r="AY109" s="488"/>
      <c r="AZ109" s="488"/>
      <c r="BA109" s="488"/>
      <c r="BB109" s="488"/>
      <c r="BC109" s="488"/>
      <c r="BD109" s="488"/>
      <c r="BE109" s="488"/>
      <c r="BF109" s="488"/>
      <c r="BG109" s="488"/>
      <c r="BH109" s="488"/>
      <c r="BI109" s="488"/>
      <c r="BJ109" s="488"/>
      <c r="BK109" s="488"/>
      <c r="BL109" s="488"/>
      <c r="BM109" s="488"/>
      <c r="BN109" s="488"/>
      <c r="BO109" s="488"/>
      <c r="BP109" s="488"/>
      <c r="BQ109" s="488"/>
    </row>
  </sheetData>
  <autoFilter ref="B1:B109" xr:uid="{12888AB7-8D03-47F0-9D6F-DF5D3CC3A9AB}"/>
  <mergeCells count="31">
    <mergeCell ref="AI4:AI5"/>
    <mergeCell ref="F6:I6"/>
    <mergeCell ref="J6:M6"/>
    <mergeCell ref="N6:Q6"/>
    <mergeCell ref="V6:Y6"/>
    <mergeCell ref="Z6:AC6"/>
    <mergeCell ref="V4:Y5"/>
    <mergeCell ref="R6:U6"/>
    <mergeCell ref="R4:U5"/>
    <mergeCell ref="AD2:AH5"/>
    <mergeCell ref="F3:I3"/>
    <mergeCell ref="J3:M3"/>
    <mergeCell ref="N3:Q3"/>
    <mergeCell ref="V3:Y3"/>
    <mergeCell ref="Z3:AC3"/>
    <mergeCell ref="Z2:AC2"/>
    <mergeCell ref="Z4:AC5"/>
    <mergeCell ref="R3:U3"/>
    <mergeCell ref="F4:I5"/>
    <mergeCell ref="J4:M5"/>
    <mergeCell ref="N4:Q5"/>
    <mergeCell ref="A2:A7"/>
    <mergeCell ref="F2:I2"/>
    <mergeCell ref="J2:M2"/>
    <mergeCell ref="N2:Q2"/>
    <mergeCell ref="V2:Y2"/>
    <mergeCell ref="R2:U2"/>
    <mergeCell ref="B4:B7"/>
    <mergeCell ref="D4:E5"/>
    <mergeCell ref="D6:E6"/>
    <mergeCell ref="D7:E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4" fitToHeight="0" pageOrder="overThenDown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2AA07-2A2B-4B20-BD91-1986DC1E9CA7}">
  <dimension ref="A1:CG124"/>
  <sheetViews>
    <sheetView showGridLines="0" zoomScale="90" zoomScaleNormal="90" zoomScaleSheetLayoutView="30" workbookViewId="0">
      <pane xSplit="5" topLeftCell="F1" activePane="topRight" state="frozen"/>
      <selection pane="topRight" activeCell="B2" sqref="B2"/>
    </sheetView>
  </sheetViews>
  <sheetFormatPr defaultRowHeight="12.75" x14ac:dyDescent="0.2"/>
  <cols>
    <col min="1" max="1" width="6.140625" style="488" customWidth="1"/>
    <col min="2" max="2" width="33.28515625" style="488" customWidth="1"/>
    <col min="3" max="3" width="35.85546875" style="488" customWidth="1"/>
    <col min="4" max="4" width="10.42578125" style="1095" bestFit="1" customWidth="1"/>
    <col min="5" max="5" width="23.42578125" style="488" customWidth="1"/>
    <col min="6" max="45" width="8.7109375" style="488" customWidth="1"/>
    <col min="46" max="49" width="10.7109375" style="488" customWidth="1"/>
    <col min="50" max="50" width="10.7109375" style="478" customWidth="1"/>
    <col min="51" max="51" width="17.28515625" style="715" hidden="1" customWidth="1"/>
    <col min="52" max="52" width="3.42578125" style="477" customWidth="1"/>
    <col min="53" max="53" width="12" style="477" customWidth="1"/>
    <col min="54" max="54" width="8" style="500" customWidth="1"/>
    <col min="55" max="55" width="12" style="488" customWidth="1"/>
    <col min="56" max="56" width="10.140625" style="488" customWidth="1"/>
    <col min="57" max="16384" width="9.140625" style="488"/>
  </cols>
  <sheetData>
    <row r="1" spans="1:85" s="863" customFormat="1" ht="28.5" customHeight="1" thickBot="1" x14ac:dyDescent="0.45">
      <c r="A1" s="978"/>
      <c r="B1" s="960" t="s">
        <v>1480</v>
      </c>
      <c r="C1" s="960"/>
      <c r="D1" s="1090"/>
      <c r="E1" s="960"/>
      <c r="F1" s="960"/>
      <c r="G1" s="960"/>
      <c r="H1" s="960"/>
      <c r="I1" s="960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  <c r="W1" s="943"/>
      <c r="X1" s="943"/>
      <c r="Y1" s="943"/>
      <c r="Z1" s="943"/>
      <c r="AA1" s="943"/>
      <c r="AB1" s="943"/>
      <c r="AC1" s="943"/>
      <c r="AD1" s="943"/>
      <c r="AE1" s="943"/>
      <c r="AF1" s="943"/>
      <c r="AG1" s="943"/>
      <c r="AH1" s="943"/>
      <c r="AI1" s="943"/>
      <c r="AJ1" s="943"/>
      <c r="AK1" s="943"/>
      <c r="AL1" s="943"/>
      <c r="AM1" s="943"/>
      <c r="AN1" s="943"/>
      <c r="AO1" s="943"/>
      <c r="AP1" s="943"/>
      <c r="AQ1" s="943"/>
      <c r="AR1" s="943"/>
      <c r="AS1" s="943"/>
      <c r="AT1" s="943"/>
      <c r="AU1" s="943"/>
      <c r="AV1" s="943"/>
      <c r="AW1" s="943"/>
      <c r="AX1" s="944"/>
      <c r="AY1" s="864"/>
      <c r="BB1" s="1157"/>
    </row>
    <row r="2" spans="1:85" s="859" customFormat="1" ht="49.5" customHeight="1" thickBot="1" x14ac:dyDescent="0.3">
      <c r="A2" s="1274" t="s">
        <v>916</v>
      </c>
      <c r="B2" s="979"/>
      <c r="C2" s="980" t="s">
        <v>841</v>
      </c>
      <c r="D2" s="1091"/>
      <c r="E2" s="981"/>
      <c r="F2" s="1276" t="s">
        <v>128</v>
      </c>
      <c r="G2" s="1277"/>
      <c r="H2" s="1277"/>
      <c r="I2" s="1278"/>
      <c r="J2" s="1276" t="s">
        <v>128</v>
      </c>
      <c r="K2" s="1277"/>
      <c r="L2" s="1277"/>
      <c r="M2" s="1278"/>
      <c r="N2" s="1276" t="s">
        <v>1575</v>
      </c>
      <c r="O2" s="1277"/>
      <c r="P2" s="1277"/>
      <c r="Q2" s="1278"/>
      <c r="R2" s="1277" t="s">
        <v>1621</v>
      </c>
      <c r="S2" s="1277"/>
      <c r="T2" s="1277"/>
      <c r="U2" s="1277"/>
      <c r="V2" s="1276" t="s">
        <v>1621</v>
      </c>
      <c r="W2" s="1277"/>
      <c r="X2" s="1277"/>
      <c r="Y2" s="1278"/>
      <c r="Z2" s="1276" t="s">
        <v>1629</v>
      </c>
      <c r="AA2" s="1277"/>
      <c r="AB2" s="1277"/>
      <c r="AC2" s="1278"/>
      <c r="AD2" s="1276" t="s">
        <v>1621</v>
      </c>
      <c r="AE2" s="1277"/>
      <c r="AF2" s="1277"/>
      <c r="AG2" s="1278"/>
      <c r="AH2" s="1277" t="s">
        <v>1646</v>
      </c>
      <c r="AI2" s="1277"/>
      <c r="AJ2" s="1277"/>
      <c r="AK2" s="1277"/>
      <c r="AL2" s="1276" t="s">
        <v>1621</v>
      </c>
      <c r="AM2" s="1277"/>
      <c r="AN2" s="1277"/>
      <c r="AO2" s="1278"/>
      <c r="AP2" s="1276" t="s">
        <v>1621</v>
      </c>
      <c r="AQ2" s="1277"/>
      <c r="AR2" s="1277"/>
      <c r="AS2" s="1278"/>
      <c r="AT2" s="1283" t="s">
        <v>1497</v>
      </c>
      <c r="AU2" s="1283"/>
      <c r="AV2" s="1283"/>
      <c r="AW2" s="1283"/>
      <c r="AX2" s="1284"/>
      <c r="AY2" s="861"/>
      <c r="BB2" s="1158"/>
    </row>
    <row r="3" spans="1:85" s="859" customFormat="1" ht="49.5" customHeight="1" thickBot="1" x14ac:dyDescent="0.3">
      <c r="A3" s="1275"/>
      <c r="B3" s="979"/>
      <c r="C3" s="980" t="s">
        <v>842</v>
      </c>
      <c r="D3" s="1091"/>
      <c r="E3" s="981"/>
      <c r="F3" s="1276" t="s">
        <v>152</v>
      </c>
      <c r="G3" s="1277"/>
      <c r="H3" s="1277"/>
      <c r="I3" s="1278"/>
      <c r="J3" s="1276" t="s">
        <v>152</v>
      </c>
      <c r="K3" s="1277"/>
      <c r="L3" s="1277"/>
      <c r="M3" s="1278"/>
      <c r="N3" s="1276" t="s">
        <v>1576</v>
      </c>
      <c r="O3" s="1277"/>
      <c r="P3" s="1277"/>
      <c r="Q3" s="1278"/>
      <c r="R3" s="1277" t="s">
        <v>813</v>
      </c>
      <c r="S3" s="1277"/>
      <c r="T3" s="1277"/>
      <c r="U3" s="1278"/>
      <c r="V3" s="1276" t="s">
        <v>1622</v>
      </c>
      <c r="W3" s="1277"/>
      <c r="X3" s="1277"/>
      <c r="Y3" s="1278"/>
      <c r="Z3" s="1276" t="s">
        <v>1630</v>
      </c>
      <c r="AA3" s="1277"/>
      <c r="AB3" s="1277"/>
      <c r="AC3" s="1278"/>
      <c r="AD3" s="1276" t="s">
        <v>1644</v>
      </c>
      <c r="AE3" s="1277"/>
      <c r="AF3" s="1277"/>
      <c r="AG3" s="1278"/>
      <c r="AH3" s="1277" t="s">
        <v>813</v>
      </c>
      <c r="AI3" s="1277"/>
      <c r="AJ3" s="1277"/>
      <c r="AK3" s="1277"/>
      <c r="AL3" s="1276" t="s">
        <v>1663</v>
      </c>
      <c r="AM3" s="1277"/>
      <c r="AN3" s="1277"/>
      <c r="AO3" s="1278"/>
      <c r="AP3" s="1276" t="s">
        <v>1672</v>
      </c>
      <c r="AQ3" s="1277"/>
      <c r="AR3" s="1277"/>
      <c r="AS3" s="1278"/>
      <c r="AT3" s="1285"/>
      <c r="AU3" s="1285"/>
      <c r="AV3" s="1285"/>
      <c r="AW3" s="1285"/>
      <c r="AX3" s="1286"/>
      <c r="AY3" s="861"/>
      <c r="BB3" s="1158"/>
    </row>
    <row r="4" spans="1:85" s="859" customFormat="1" ht="18" customHeight="1" x14ac:dyDescent="0.25">
      <c r="A4" s="1275"/>
      <c r="B4" s="1289" t="s">
        <v>1</v>
      </c>
      <c r="C4" s="1289" t="s">
        <v>2</v>
      </c>
      <c r="D4" s="1308"/>
      <c r="E4" s="1087" t="s">
        <v>1139</v>
      </c>
      <c r="F4" s="1295" t="s">
        <v>1481</v>
      </c>
      <c r="G4" s="1296"/>
      <c r="H4" s="1296"/>
      <c r="I4" s="1297"/>
      <c r="J4" s="1311" t="s">
        <v>1484</v>
      </c>
      <c r="K4" s="1296"/>
      <c r="L4" s="1296"/>
      <c r="M4" s="1296"/>
      <c r="N4" s="1295" t="s">
        <v>1485</v>
      </c>
      <c r="O4" s="1296"/>
      <c r="P4" s="1296"/>
      <c r="Q4" s="1297"/>
      <c r="R4" s="1296" t="s">
        <v>1486</v>
      </c>
      <c r="S4" s="1296"/>
      <c r="T4" s="1296"/>
      <c r="U4" s="1296"/>
      <c r="V4" s="1295">
        <v>44430</v>
      </c>
      <c r="W4" s="1296"/>
      <c r="X4" s="1296"/>
      <c r="Y4" s="1297"/>
      <c r="Z4" s="1301" t="s">
        <v>1489</v>
      </c>
      <c r="AA4" s="1296"/>
      <c r="AB4" s="1296"/>
      <c r="AC4" s="1297"/>
      <c r="AD4" s="1301" t="s">
        <v>1490</v>
      </c>
      <c r="AE4" s="1296"/>
      <c r="AF4" s="1296"/>
      <c r="AG4" s="1297"/>
      <c r="AH4" s="1296" t="s">
        <v>1491</v>
      </c>
      <c r="AI4" s="1296"/>
      <c r="AJ4" s="1296"/>
      <c r="AK4" s="1297"/>
      <c r="AL4" s="1301" t="s">
        <v>1492</v>
      </c>
      <c r="AM4" s="1296"/>
      <c r="AN4" s="1296"/>
      <c r="AO4" s="1297"/>
      <c r="AP4" s="1295">
        <v>44513</v>
      </c>
      <c r="AQ4" s="1296"/>
      <c r="AR4" s="1296"/>
      <c r="AS4" s="1297"/>
      <c r="AT4" s="1285"/>
      <c r="AU4" s="1285"/>
      <c r="AV4" s="1285"/>
      <c r="AW4" s="1285"/>
      <c r="AX4" s="1286"/>
      <c r="AY4" s="1279" t="s">
        <v>617</v>
      </c>
      <c r="BB4" s="1158"/>
    </row>
    <row r="5" spans="1:85" s="859" customFormat="1" ht="45" customHeight="1" thickBot="1" x14ac:dyDescent="0.3">
      <c r="A5" s="1275"/>
      <c r="B5" s="1290"/>
      <c r="C5" s="1290"/>
      <c r="D5" s="1309"/>
      <c r="E5" s="1147" t="s">
        <v>1482</v>
      </c>
      <c r="F5" s="1298"/>
      <c r="G5" s="1299"/>
      <c r="H5" s="1299"/>
      <c r="I5" s="1300"/>
      <c r="J5" s="1299"/>
      <c r="K5" s="1299"/>
      <c r="L5" s="1299"/>
      <c r="M5" s="1299"/>
      <c r="N5" s="1298"/>
      <c r="O5" s="1299"/>
      <c r="P5" s="1299"/>
      <c r="Q5" s="1300"/>
      <c r="R5" s="1299"/>
      <c r="S5" s="1299"/>
      <c r="T5" s="1299"/>
      <c r="U5" s="1299"/>
      <c r="V5" s="1298"/>
      <c r="W5" s="1299"/>
      <c r="X5" s="1299"/>
      <c r="Y5" s="1300"/>
      <c r="Z5" s="1298"/>
      <c r="AA5" s="1299"/>
      <c r="AB5" s="1299"/>
      <c r="AC5" s="1300"/>
      <c r="AD5" s="1298"/>
      <c r="AE5" s="1299"/>
      <c r="AF5" s="1299"/>
      <c r="AG5" s="1300"/>
      <c r="AH5" s="1299"/>
      <c r="AI5" s="1299"/>
      <c r="AJ5" s="1299"/>
      <c r="AK5" s="1300"/>
      <c r="AL5" s="1298"/>
      <c r="AM5" s="1299"/>
      <c r="AN5" s="1299"/>
      <c r="AO5" s="1300"/>
      <c r="AP5" s="1298"/>
      <c r="AQ5" s="1299"/>
      <c r="AR5" s="1299"/>
      <c r="AS5" s="1300"/>
      <c r="AT5" s="1285"/>
      <c r="AU5" s="1285"/>
      <c r="AV5" s="1285"/>
      <c r="AW5" s="1285"/>
      <c r="AX5" s="1286"/>
      <c r="AY5" s="1280"/>
      <c r="BB5" s="1158"/>
    </row>
    <row r="6" spans="1:85" s="859" customFormat="1" ht="39" customHeight="1" thickBot="1" x14ac:dyDescent="0.3">
      <c r="A6" s="1275"/>
      <c r="B6" s="1290"/>
      <c r="C6" s="1290"/>
      <c r="D6" s="1309"/>
      <c r="E6" s="1106" t="s">
        <v>1007</v>
      </c>
      <c r="F6" s="1276" t="s">
        <v>1399</v>
      </c>
      <c r="G6" s="1277"/>
      <c r="H6" s="1277"/>
      <c r="I6" s="1278"/>
      <c r="J6" s="1276" t="s">
        <v>1483</v>
      </c>
      <c r="K6" s="1277"/>
      <c r="L6" s="1277"/>
      <c r="M6" s="1278"/>
      <c r="N6" s="1276" t="s">
        <v>1496</v>
      </c>
      <c r="O6" s="1277"/>
      <c r="P6" s="1277"/>
      <c r="Q6" s="1278"/>
      <c r="R6" s="1276" t="s">
        <v>1488</v>
      </c>
      <c r="S6" s="1277"/>
      <c r="T6" s="1277"/>
      <c r="U6" s="1278"/>
      <c r="V6" s="1276" t="s">
        <v>1487</v>
      </c>
      <c r="W6" s="1277"/>
      <c r="X6" s="1277"/>
      <c r="Y6" s="1278"/>
      <c r="Z6" s="1276" t="s">
        <v>1488</v>
      </c>
      <c r="AA6" s="1277"/>
      <c r="AB6" s="1277"/>
      <c r="AC6" s="1278"/>
      <c r="AD6" s="1276" t="s">
        <v>1399</v>
      </c>
      <c r="AE6" s="1277"/>
      <c r="AF6" s="1277"/>
      <c r="AG6" s="1278"/>
      <c r="AH6" s="1276" t="s">
        <v>1011</v>
      </c>
      <c r="AI6" s="1277"/>
      <c r="AJ6" s="1277"/>
      <c r="AK6" s="1278"/>
      <c r="AL6" s="1276" t="s">
        <v>1493</v>
      </c>
      <c r="AM6" s="1277"/>
      <c r="AN6" s="1277"/>
      <c r="AO6" s="1278"/>
      <c r="AP6" s="1276" t="s">
        <v>1229</v>
      </c>
      <c r="AQ6" s="1277"/>
      <c r="AR6" s="1277"/>
      <c r="AS6" s="1278"/>
      <c r="AT6" s="1104"/>
      <c r="AU6" s="1104"/>
      <c r="AV6" s="1104"/>
      <c r="AW6" s="1104"/>
      <c r="AX6" s="1105"/>
      <c r="AY6" s="861"/>
      <c r="BB6" s="1158"/>
    </row>
    <row r="7" spans="1:85" s="859" customFormat="1" ht="22.5" customHeight="1" thickBot="1" x14ac:dyDescent="0.35">
      <c r="A7" s="1275"/>
      <c r="B7" s="1287"/>
      <c r="C7" s="1287"/>
      <c r="D7" s="1310"/>
      <c r="E7" s="889" t="s">
        <v>4</v>
      </c>
      <c r="F7" s="891" t="s">
        <v>22</v>
      </c>
      <c r="G7" s="892" t="s">
        <v>72</v>
      </c>
      <c r="H7" s="892" t="s">
        <v>108</v>
      </c>
      <c r="I7" s="893" t="s">
        <v>116</v>
      </c>
      <c r="J7" s="891" t="s">
        <v>22</v>
      </c>
      <c r="K7" s="892" t="s">
        <v>72</v>
      </c>
      <c r="L7" s="892" t="s">
        <v>108</v>
      </c>
      <c r="M7" s="893" t="s">
        <v>116</v>
      </c>
      <c r="N7" s="891" t="s">
        <v>22</v>
      </c>
      <c r="O7" s="892" t="s">
        <v>72</v>
      </c>
      <c r="P7" s="892" t="s">
        <v>108</v>
      </c>
      <c r="Q7" s="893" t="s">
        <v>116</v>
      </c>
      <c r="R7" s="891" t="s">
        <v>22</v>
      </c>
      <c r="S7" s="892" t="s">
        <v>72</v>
      </c>
      <c r="T7" s="892" t="s">
        <v>108</v>
      </c>
      <c r="U7" s="893" t="s">
        <v>116</v>
      </c>
      <c r="V7" s="891" t="s">
        <v>22</v>
      </c>
      <c r="W7" s="892" t="s">
        <v>72</v>
      </c>
      <c r="X7" s="892" t="s">
        <v>108</v>
      </c>
      <c r="Y7" s="893" t="s">
        <v>116</v>
      </c>
      <c r="Z7" s="891" t="s">
        <v>22</v>
      </c>
      <c r="AA7" s="892" t="s">
        <v>72</v>
      </c>
      <c r="AB7" s="892" t="s">
        <v>108</v>
      </c>
      <c r="AC7" s="893" t="s">
        <v>116</v>
      </c>
      <c r="AD7" s="894" t="s">
        <v>22</v>
      </c>
      <c r="AE7" s="892" t="s">
        <v>72</v>
      </c>
      <c r="AF7" s="892" t="s">
        <v>108</v>
      </c>
      <c r="AG7" s="895" t="s">
        <v>116</v>
      </c>
      <c r="AH7" s="891" t="s">
        <v>22</v>
      </c>
      <c r="AI7" s="892" t="s">
        <v>72</v>
      </c>
      <c r="AJ7" s="892" t="s">
        <v>108</v>
      </c>
      <c r="AK7" s="893" t="s">
        <v>116</v>
      </c>
      <c r="AL7" s="891"/>
      <c r="AM7" s="892"/>
      <c r="AN7" s="892"/>
      <c r="AO7" s="893"/>
      <c r="AP7" s="894"/>
      <c r="AQ7" s="892"/>
      <c r="AR7" s="892"/>
      <c r="AS7" s="895"/>
      <c r="AT7" s="1082" t="s">
        <v>804</v>
      </c>
      <c r="AU7" s="1083">
        <v>1</v>
      </c>
      <c r="AV7" s="1084">
        <v>2</v>
      </c>
      <c r="AW7" s="1085">
        <v>3</v>
      </c>
      <c r="AX7" s="1086" t="s">
        <v>811</v>
      </c>
      <c r="AY7" s="861"/>
      <c r="BB7" s="1158"/>
    </row>
    <row r="8" spans="1:85" s="744" customFormat="1" ht="17.25" customHeight="1" x14ac:dyDescent="0.25">
      <c r="A8" s="1125">
        <v>1</v>
      </c>
      <c r="B8" s="1126" t="s">
        <v>1498</v>
      </c>
      <c r="C8" s="883" t="s">
        <v>1499</v>
      </c>
      <c r="D8" s="1092" t="s">
        <v>286</v>
      </c>
      <c r="E8" s="1080" t="s">
        <v>1206</v>
      </c>
      <c r="F8" s="871">
        <v>111</v>
      </c>
      <c r="G8" s="869"/>
      <c r="H8" s="869"/>
      <c r="I8" s="867"/>
      <c r="J8" s="868"/>
      <c r="K8" s="869"/>
      <c r="L8" s="869"/>
      <c r="M8" s="870"/>
      <c r="N8" s="871"/>
      <c r="O8" s="869"/>
      <c r="P8" s="869"/>
      <c r="Q8" s="867"/>
      <c r="R8" s="868"/>
      <c r="S8" s="869"/>
      <c r="T8" s="869"/>
      <c r="U8" s="870"/>
      <c r="V8" s="871"/>
      <c r="W8" s="869"/>
      <c r="X8" s="869"/>
      <c r="Y8" s="867"/>
      <c r="Z8" s="868"/>
      <c r="AA8" s="869"/>
      <c r="AB8" s="869"/>
      <c r="AC8" s="867"/>
      <c r="AD8" s="868"/>
      <c r="AE8" s="869"/>
      <c r="AF8" s="869"/>
      <c r="AG8" s="870"/>
      <c r="AH8" s="871"/>
      <c r="AI8" s="869"/>
      <c r="AJ8" s="869"/>
      <c r="AK8" s="867"/>
      <c r="AL8" s="871">
        <v>111</v>
      </c>
      <c r="AM8" s="869"/>
      <c r="AN8" s="869"/>
      <c r="AO8" s="867"/>
      <c r="AP8" s="868"/>
      <c r="AQ8" s="869"/>
      <c r="AR8" s="869"/>
      <c r="AS8" s="870"/>
      <c r="AT8" s="856">
        <f>F8+J8+N8+R8+V8+Z8+AD8+AH8+AL8+AP8</f>
        <v>222</v>
      </c>
      <c r="AU8" s="857">
        <f>G8+K8+O8+S8+W8+AA8+AE8+AI8+AM8+AQ8</f>
        <v>0</v>
      </c>
      <c r="AV8" s="857">
        <f>H8+L8+P8+T8+X8+AB8+AF8+AJ8+AN8+AR8</f>
        <v>0</v>
      </c>
      <c r="AW8" s="927">
        <f>I8+M8+Q8+U8+Y8+AC8+AG8+AK8+AO8+AS8</f>
        <v>0</v>
      </c>
      <c r="AX8" s="1156">
        <f>SUM(AT8:AW8)</f>
        <v>222</v>
      </c>
      <c r="AY8" s="1131"/>
      <c r="BB8" s="1158"/>
      <c r="BC8" s="859"/>
      <c r="BD8" s="859"/>
      <c r="BE8" s="859"/>
      <c r="BF8" s="859"/>
      <c r="BG8" s="859"/>
      <c r="BH8" s="859"/>
      <c r="BI8" s="859"/>
      <c r="BJ8" s="859"/>
      <c r="BK8" s="859"/>
      <c r="BL8" s="859"/>
      <c r="BM8" s="859"/>
      <c r="BN8" s="859"/>
      <c r="BO8" s="859"/>
      <c r="BP8" s="859"/>
      <c r="BQ8" s="859"/>
      <c r="BR8" s="859"/>
      <c r="BS8" s="859"/>
      <c r="BT8" s="859"/>
      <c r="BU8" s="859"/>
      <c r="BV8" s="859"/>
      <c r="BW8" s="859"/>
    </row>
    <row r="9" spans="1:85" s="744" customFormat="1" ht="17.25" customHeight="1" x14ac:dyDescent="0.25">
      <c r="A9" s="1125">
        <f>A8+1</f>
        <v>2</v>
      </c>
      <c r="B9" s="1149" t="s">
        <v>1500</v>
      </c>
      <c r="C9" s="829" t="s">
        <v>1501</v>
      </c>
      <c r="D9" s="1093" t="s">
        <v>1422</v>
      </c>
      <c r="E9" s="1081" t="s">
        <v>296</v>
      </c>
      <c r="F9" s="828">
        <v>75.5</v>
      </c>
      <c r="G9" s="872"/>
      <c r="H9" s="872"/>
      <c r="I9" s="873"/>
      <c r="J9" s="874"/>
      <c r="K9" s="853"/>
      <c r="L9" s="853"/>
      <c r="M9" s="851"/>
      <c r="N9" s="852"/>
      <c r="O9" s="853"/>
      <c r="P9" s="853"/>
      <c r="Q9" s="873"/>
      <c r="R9" s="874"/>
      <c r="S9" s="853"/>
      <c r="T9" s="853"/>
      <c r="U9" s="851"/>
      <c r="V9" s="852"/>
      <c r="W9" s="853"/>
      <c r="X9" s="853"/>
      <c r="Y9" s="873"/>
      <c r="Z9" s="874"/>
      <c r="AA9" s="853"/>
      <c r="AB9" s="853"/>
      <c r="AC9" s="873"/>
      <c r="AD9" s="874"/>
      <c r="AE9" s="853"/>
      <c r="AF9" s="853"/>
      <c r="AG9" s="851"/>
      <c r="AH9" s="852"/>
      <c r="AI9" s="853"/>
      <c r="AJ9" s="853"/>
      <c r="AK9" s="873"/>
      <c r="AL9" s="852"/>
      <c r="AM9" s="853"/>
      <c r="AN9" s="853"/>
      <c r="AO9" s="873"/>
      <c r="AP9" s="874"/>
      <c r="AQ9" s="853"/>
      <c r="AR9" s="853"/>
      <c r="AS9" s="851"/>
      <c r="AT9" s="856">
        <f t="shared" ref="AT9:AT72" si="0">F9+J9+N9+R9+V9+Z9+AD9+AH9+AL9+AP9</f>
        <v>75.5</v>
      </c>
      <c r="AU9" s="857">
        <f t="shared" ref="AU9:AU72" si="1">G9+K9+O9+S9+W9+AA9+AE9+AI9+AM9+AQ9</f>
        <v>0</v>
      </c>
      <c r="AV9" s="857">
        <f t="shared" ref="AV9:AV72" si="2">H9+L9+P9+T9+X9+AB9+AF9+AJ9+AN9+AR9</f>
        <v>0</v>
      </c>
      <c r="AW9" s="927">
        <f t="shared" ref="AW9:AW72" si="3">I9+M9+Q9+U9+Y9+AC9+AG9+AK9+AO9+AS9</f>
        <v>0</v>
      </c>
      <c r="AX9" s="1156">
        <f t="shared" ref="AX9:AX72" si="4">SUM(AT9:AW9)</f>
        <v>75.5</v>
      </c>
      <c r="AY9" s="823"/>
      <c r="BB9" s="1158"/>
      <c r="BC9" s="859"/>
      <c r="BD9" s="859"/>
      <c r="BE9" s="859"/>
      <c r="CE9" s="971"/>
      <c r="CG9" s="971"/>
    </row>
    <row r="10" spans="1:85" s="744" customFormat="1" ht="17.25" customHeight="1" x14ac:dyDescent="0.25">
      <c r="A10" s="1125">
        <f t="shared" ref="A10:A73" si="5">A9+1</f>
        <v>3</v>
      </c>
      <c r="B10" s="1149" t="s">
        <v>1502</v>
      </c>
      <c r="C10" s="829" t="s">
        <v>1407</v>
      </c>
      <c r="D10" s="1093" t="s">
        <v>1422</v>
      </c>
      <c r="E10" s="1081" t="s">
        <v>1206</v>
      </c>
      <c r="F10" s="875">
        <v>108</v>
      </c>
      <c r="G10" s="876"/>
      <c r="H10" s="876"/>
      <c r="I10" s="873"/>
      <c r="J10" s="874">
        <v>58.5</v>
      </c>
      <c r="K10" s="853"/>
      <c r="L10" s="853"/>
      <c r="M10" s="851"/>
      <c r="N10" s="852"/>
      <c r="O10" s="853"/>
      <c r="P10" s="853"/>
      <c r="Q10" s="873"/>
      <c r="R10" s="874"/>
      <c r="S10" s="853"/>
      <c r="T10" s="853"/>
      <c r="U10" s="851"/>
      <c r="V10" s="852">
        <v>170</v>
      </c>
      <c r="W10" s="853"/>
      <c r="X10" s="853"/>
      <c r="Y10" s="873"/>
      <c r="Z10" s="874">
        <v>194</v>
      </c>
      <c r="AA10" s="853"/>
      <c r="AB10" s="853"/>
      <c r="AC10" s="873"/>
      <c r="AD10" s="874"/>
      <c r="AE10" s="853"/>
      <c r="AF10" s="853"/>
      <c r="AG10" s="851"/>
      <c r="AH10" s="852"/>
      <c r="AI10" s="853"/>
      <c r="AJ10" s="853"/>
      <c r="AK10" s="873"/>
      <c r="AL10" s="852"/>
      <c r="AM10" s="853"/>
      <c r="AN10" s="853"/>
      <c r="AO10" s="873"/>
      <c r="AP10" s="874"/>
      <c r="AQ10" s="853"/>
      <c r="AR10" s="853"/>
      <c r="AS10" s="851"/>
      <c r="AT10" s="856">
        <f t="shared" si="0"/>
        <v>530.5</v>
      </c>
      <c r="AU10" s="857">
        <f t="shared" si="1"/>
        <v>0</v>
      </c>
      <c r="AV10" s="857">
        <f t="shared" si="2"/>
        <v>0</v>
      </c>
      <c r="AW10" s="927">
        <f t="shared" si="3"/>
        <v>0</v>
      </c>
      <c r="AX10" s="1156">
        <f t="shared" si="4"/>
        <v>530.5</v>
      </c>
      <c r="AY10" s="823"/>
      <c r="BB10" s="971"/>
      <c r="BF10" s="971"/>
      <c r="BG10" s="971"/>
      <c r="BH10" s="971"/>
      <c r="BI10" s="971"/>
      <c r="BJ10" s="971"/>
      <c r="BK10" s="971"/>
      <c r="BL10" s="971"/>
      <c r="BM10" s="971"/>
      <c r="BN10" s="971"/>
      <c r="BO10" s="971"/>
      <c r="BP10" s="971"/>
      <c r="BQ10" s="971"/>
      <c r="BR10" s="971"/>
      <c r="BS10" s="971"/>
      <c r="BT10" s="971"/>
      <c r="BU10" s="971"/>
      <c r="BV10" s="971"/>
      <c r="BW10" s="971"/>
      <c r="BX10" s="971"/>
      <c r="BY10" s="971"/>
      <c r="BZ10" s="971"/>
      <c r="CA10" s="971"/>
      <c r="CB10" s="971"/>
      <c r="CC10" s="971"/>
      <c r="CD10" s="971"/>
      <c r="CE10" s="971"/>
      <c r="CF10" s="971"/>
      <c r="CG10" s="971"/>
    </row>
    <row r="11" spans="1:85" s="744" customFormat="1" ht="17.25" customHeight="1" x14ac:dyDescent="0.25">
      <c r="A11" s="1125">
        <f t="shared" si="5"/>
        <v>4</v>
      </c>
      <c r="B11" s="1149" t="s">
        <v>1503</v>
      </c>
      <c r="C11" s="829" t="s">
        <v>1505</v>
      </c>
      <c r="D11" s="1132" t="s">
        <v>286</v>
      </c>
      <c r="E11" s="1133" t="s">
        <v>1507</v>
      </c>
      <c r="F11" s="828">
        <v>187</v>
      </c>
      <c r="G11" s="872"/>
      <c r="H11" s="872"/>
      <c r="I11" s="873"/>
      <c r="J11" s="874"/>
      <c r="K11" s="853"/>
      <c r="L11" s="853"/>
      <c r="M11" s="851"/>
      <c r="N11" s="852"/>
      <c r="O11" s="853"/>
      <c r="P11" s="853"/>
      <c r="Q11" s="873"/>
      <c r="R11" s="874"/>
      <c r="S11" s="853"/>
      <c r="T11" s="853"/>
      <c r="U11" s="851"/>
      <c r="V11" s="852"/>
      <c r="W11" s="853"/>
      <c r="X11" s="853"/>
      <c r="Y11" s="873"/>
      <c r="Z11" s="874"/>
      <c r="AA11" s="853"/>
      <c r="AB11" s="853"/>
      <c r="AC11" s="873"/>
      <c r="AD11" s="874"/>
      <c r="AE11" s="853"/>
      <c r="AF11" s="853"/>
      <c r="AG11" s="851"/>
      <c r="AH11" s="852"/>
      <c r="AI11" s="853"/>
      <c r="AJ11" s="853"/>
      <c r="AK11" s="873"/>
      <c r="AL11" s="852"/>
      <c r="AM11" s="853"/>
      <c r="AN11" s="853"/>
      <c r="AO11" s="873"/>
      <c r="AP11" s="874"/>
      <c r="AQ11" s="853"/>
      <c r="AR11" s="853"/>
      <c r="AS11" s="851"/>
      <c r="AT11" s="856">
        <f t="shared" si="0"/>
        <v>187</v>
      </c>
      <c r="AU11" s="857">
        <f t="shared" si="1"/>
        <v>0</v>
      </c>
      <c r="AV11" s="857">
        <f t="shared" si="2"/>
        <v>0</v>
      </c>
      <c r="AW11" s="927">
        <f t="shared" si="3"/>
        <v>0</v>
      </c>
      <c r="AX11" s="1156">
        <f t="shared" si="4"/>
        <v>187</v>
      </c>
      <c r="AY11" s="823"/>
      <c r="BB11" s="971"/>
      <c r="CE11" s="971"/>
      <c r="CG11" s="971"/>
    </row>
    <row r="12" spans="1:85" s="744" customFormat="1" ht="17.25" customHeight="1" x14ac:dyDescent="0.25">
      <c r="A12" s="1125">
        <f t="shared" si="5"/>
        <v>5</v>
      </c>
      <c r="B12" s="1149" t="s">
        <v>1504</v>
      </c>
      <c r="C12" s="829" t="s">
        <v>1506</v>
      </c>
      <c r="D12" s="1132" t="s">
        <v>1422</v>
      </c>
      <c r="E12" s="1133" t="s">
        <v>1508</v>
      </c>
      <c r="F12" s="828">
        <v>56</v>
      </c>
      <c r="G12" s="872"/>
      <c r="H12" s="872"/>
      <c r="I12" s="873"/>
      <c r="J12" s="874"/>
      <c r="K12" s="853"/>
      <c r="L12" s="853"/>
      <c r="M12" s="851"/>
      <c r="N12" s="852"/>
      <c r="O12" s="853"/>
      <c r="P12" s="853"/>
      <c r="Q12" s="873"/>
      <c r="R12" s="874"/>
      <c r="S12" s="853"/>
      <c r="T12" s="853"/>
      <c r="U12" s="851"/>
      <c r="V12" s="852"/>
      <c r="W12" s="853"/>
      <c r="X12" s="853"/>
      <c r="Y12" s="873"/>
      <c r="Z12" s="874"/>
      <c r="AA12" s="853"/>
      <c r="AB12" s="853"/>
      <c r="AC12" s="873"/>
      <c r="AD12" s="874"/>
      <c r="AE12" s="853"/>
      <c r="AF12" s="853"/>
      <c r="AG12" s="851"/>
      <c r="AH12" s="852"/>
      <c r="AI12" s="853"/>
      <c r="AJ12" s="853"/>
      <c r="AK12" s="873"/>
      <c r="AL12" s="852"/>
      <c r="AM12" s="853"/>
      <c r="AN12" s="853"/>
      <c r="AO12" s="873"/>
      <c r="AP12" s="874"/>
      <c r="AQ12" s="853"/>
      <c r="AR12" s="853"/>
      <c r="AS12" s="851"/>
      <c r="AT12" s="856">
        <f t="shared" si="0"/>
        <v>56</v>
      </c>
      <c r="AU12" s="857">
        <f t="shared" si="1"/>
        <v>0</v>
      </c>
      <c r="AV12" s="857">
        <f t="shared" si="2"/>
        <v>0</v>
      </c>
      <c r="AW12" s="927">
        <f t="shared" si="3"/>
        <v>0</v>
      </c>
      <c r="AX12" s="1156">
        <f t="shared" si="4"/>
        <v>56</v>
      </c>
      <c r="AY12" s="823"/>
      <c r="BB12" s="971"/>
      <c r="CE12" s="971"/>
      <c r="CG12" s="971"/>
    </row>
    <row r="13" spans="1:85" s="744" customFormat="1" ht="17.25" customHeight="1" x14ac:dyDescent="0.25">
      <c r="A13" s="1125">
        <f t="shared" si="5"/>
        <v>6</v>
      </c>
      <c r="B13" s="1149" t="s">
        <v>1412</v>
      </c>
      <c r="C13" s="829" t="s">
        <v>1413</v>
      </c>
      <c r="D13" s="1132" t="s">
        <v>1422</v>
      </c>
      <c r="E13" s="1133" t="s">
        <v>1206</v>
      </c>
      <c r="F13" s="828">
        <v>147.5</v>
      </c>
      <c r="G13" s="872"/>
      <c r="H13" s="872"/>
      <c r="I13" s="873"/>
      <c r="J13" s="874"/>
      <c r="K13" s="853"/>
      <c r="L13" s="853"/>
      <c r="M13" s="851"/>
      <c r="N13" s="852"/>
      <c r="O13" s="853"/>
      <c r="P13" s="853"/>
      <c r="Q13" s="873"/>
      <c r="R13" s="874"/>
      <c r="S13" s="853"/>
      <c r="T13" s="853"/>
      <c r="U13" s="851"/>
      <c r="V13" s="852"/>
      <c r="W13" s="853"/>
      <c r="X13" s="853"/>
      <c r="Y13" s="873"/>
      <c r="Z13" s="874"/>
      <c r="AA13" s="853"/>
      <c r="AB13" s="853"/>
      <c r="AC13" s="873"/>
      <c r="AD13" s="874"/>
      <c r="AE13" s="853"/>
      <c r="AF13" s="853"/>
      <c r="AG13" s="851"/>
      <c r="AH13" s="852"/>
      <c r="AI13" s="853"/>
      <c r="AJ13" s="853"/>
      <c r="AK13" s="873"/>
      <c r="AL13" s="852"/>
      <c r="AM13" s="853"/>
      <c r="AN13" s="853"/>
      <c r="AO13" s="873"/>
      <c r="AP13" s="874"/>
      <c r="AQ13" s="853"/>
      <c r="AR13" s="853"/>
      <c r="AS13" s="851"/>
      <c r="AT13" s="856">
        <f t="shared" si="0"/>
        <v>147.5</v>
      </c>
      <c r="AU13" s="857">
        <f t="shared" si="1"/>
        <v>0</v>
      </c>
      <c r="AV13" s="857">
        <f t="shared" si="2"/>
        <v>0</v>
      </c>
      <c r="AW13" s="927">
        <f t="shared" si="3"/>
        <v>0</v>
      </c>
      <c r="AX13" s="1156">
        <f t="shared" si="4"/>
        <v>147.5</v>
      </c>
      <c r="AY13" s="823"/>
      <c r="BB13" s="971"/>
    </row>
    <row r="14" spans="1:85" s="744" customFormat="1" ht="17.25" customHeight="1" x14ac:dyDescent="0.25">
      <c r="A14" s="1125">
        <f t="shared" si="5"/>
        <v>7</v>
      </c>
      <c r="B14" s="1149" t="s">
        <v>1436</v>
      </c>
      <c r="C14" s="829" t="s">
        <v>1509</v>
      </c>
      <c r="D14" s="1132" t="s">
        <v>1422</v>
      </c>
      <c r="E14" s="1133" t="s">
        <v>1440</v>
      </c>
      <c r="F14" s="828">
        <v>282</v>
      </c>
      <c r="G14" s="872"/>
      <c r="H14" s="872"/>
      <c r="I14" s="873"/>
      <c r="J14" s="874"/>
      <c r="K14" s="853"/>
      <c r="L14" s="853"/>
      <c r="M14" s="851"/>
      <c r="N14" s="852"/>
      <c r="O14" s="853"/>
      <c r="P14" s="853"/>
      <c r="Q14" s="873"/>
      <c r="R14" s="874"/>
      <c r="S14" s="853"/>
      <c r="T14" s="853"/>
      <c r="U14" s="851"/>
      <c r="V14" s="852"/>
      <c r="W14" s="853"/>
      <c r="X14" s="853"/>
      <c r="Y14" s="873"/>
      <c r="Z14" s="874"/>
      <c r="AA14" s="853"/>
      <c r="AB14" s="853"/>
      <c r="AC14" s="873"/>
      <c r="AD14" s="874"/>
      <c r="AE14" s="853"/>
      <c r="AF14" s="853"/>
      <c r="AG14" s="851"/>
      <c r="AH14" s="852"/>
      <c r="AI14" s="853"/>
      <c r="AJ14" s="853"/>
      <c r="AK14" s="873"/>
      <c r="AL14" s="852"/>
      <c r="AM14" s="853"/>
      <c r="AN14" s="853"/>
      <c r="AO14" s="873"/>
      <c r="AP14" s="874"/>
      <c r="AQ14" s="853"/>
      <c r="AR14" s="853"/>
      <c r="AS14" s="851"/>
      <c r="AT14" s="856">
        <f t="shared" si="0"/>
        <v>282</v>
      </c>
      <c r="AU14" s="857">
        <f t="shared" si="1"/>
        <v>0</v>
      </c>
      <c r="AV14" s="857">
        <f t="shared" si="2"/>
        <v>0</v>
      </c>
      <c r="AW14" s="927">
        <f t="shared" si="3"/>
        <v>0</v>
      </c>
      <c r="AX14" s="1156">
        <f t="shared" si="4"/>
        <v>282</v>
      </c>
      <c r="AY14" s="823"/>
      <c r="BB14" s="971"/>
    </row>
    <row r="15" spans="1:85" s="744" customFormat="1" ht="17.25" customHeight="1" x14ac:dyDescent="0.25">
      <c r="A15" s="1125">
        <f t="shared" si="5"/>
        <v>8</v>
      </c>
      <c r="B15" s="1150" t="s">
        <v>40</v>
      </c>
      <c r="C15" s="829" t="s">
        <v>1510</v>
      </c>
      <c r="D15" s="1132" t="s">
        <v>286</v>
      </c>
      <c r="E15" s="1133" t="s">
        <v>1441</v>
      </c>
      <c r="F15" s="828">
        <v>298</v>
      </c>
      <c r="G15" s="872"/>
      <c r="H15" s="872"/>
      <c r="I15" s="873"/>
      <c r="J15" s="874"/>
      <c r="K15" s="853"/>
      <c r="L15" s="853"/>
      <c r="M15" s="851"/>
      <c r="N15" s="852"/>
      <c r="O15" s="853"/>
      <c r="P15" s="853"/>
      <c r="Q15" s="873"/>
      <c r="R15" s="874"/>
      <c r="S15" s="853"/>
      <c r="T15" s="853"/>
      <c r="U15" s="851"/>
      <c r="V15" s="852"/>
      <c r="W15" s="853"/>
      <c r="X15" s="853"/>
      <c r="Y15" s="873"/>
      <c r="Z15" s="874"/>
      <c r="AA15" s="821"/>
      <c r="AB15" s="853"/>
      <c r="AC15" s="873"/>
      <c r="AD15" s="874"/>
      <c r="AE15" s="853"/>
      <c r="AF15" s="853"/>
      <c r="AG15" s="851"/>
      <c r="AH15" s="852"/>
      <c r="AI15" s="853"/>
      <c r="AJ15" s="853"/>
      <c r="AK15" s="873"/>
      <c r="AL15" s="852"/>
      <c r="AM15" s="853"/>
      <c r="AN15" s="853"/>
      <c r="AO15" s="873"/>
      <c r="AP15" s="874"/>
      <c r="AQ15" s="853"/>
      <c r="AR15" s="853"/>
      <c r="AS15" s="851"/>
      <c r="AT15" s="856">
        <f t="shared" si="0"/>
        <v>298</v>
      </c>
      <c r="AU15" s="857">
        <f t="shared" si="1"/>
        <v>0</v>
      </c>
      <c r="AV15" s="857">
        <f t="shared" si="2"/>
        <v>0</v>
      </c>
      <c r="AW15" s="927">
        <f t="shared" si="3"/>
        <v>0</v>
      </c>
      <c r="AX15" s="1156">
        <f t="shared" si="4"/>
        <v>298</v>
      </c>
      <c r="AY15" s="823"/>
      <c r="BB15" s="971"/>
    </row>
    <row r="16" spans="1:85" s="744" customFormat="1" ht="17.25" customHeight="1" x14ac:dyDescent="0.25">
      <c r="A16" s="1125">
        <f t="shared" si="5"/>
        <v>9</v>
      </c>
      <c r="B16" s="1149" t="s">
        <v>1259</v>
      </c>
      <c r="C16" s="829" t="s">
        <v>1384</v>
      </c>
      <c r="D16" s="965" t="s">
        <v>1422</v>
      </c>
      <c r="E16" s="961" t="s">
        <v>1518</v>
      </c>
      <c r="F16" s="828"/>
      <c r="G16" s="872">
        <v>261</v>
      </c>
      <c r="H16" s="872"/>
      <c r="I16" s="873"/>
      <c r="J16" s="874"/>
      <c r="K16" s="853"/>
      <c r="L16" s="853"/>
      <c r="M16" s="851"/>
      <c r="N16" s="852"/>
      <c r="O16" s="853"/>
      <c r="P16" s="853">
        <v>235.5</v>
      </c>
      <c r="Q16" s="873"/>
      <c r="R16" s="874"/>
      <c r="S16" s="853"/>
      <c r="T16" s="853"/>
      <c r="U16" s="851"/>
      <c r="V16" s="852"/>
      <c r="W16" s="853"/>
      <c r="X16" s="853"/>
      <c r="Y16" s="873"/>
      <c r="Z16" s="874"/>
      <c r="AA16" s="853"/>
      <c r="AB16" s="853"/>
      <c r="AC16" s="873"/>
      <c r="AD16" s="874"/>
      <c r="AE16" s="853"/>
      <c r="AF16" s="853"/>
      <c r="AG16" s="851"/>
      <c r="AH16" s="852"/>
      <c r="AI16" s="853"/>
      <c r="AJ16" s="853"/>
      <c r="AK16" s="873"/>
      <c r="AL16" s="852"/>
      <c r="AM16" s="853"/>
      <c r="AN16" s="853"/>
      <c r="AO16" s="873"/>
      <c r="AP16" s="874"/>
      <c r="AQ16" s="853"/>
      <c r="AR16" s="853"/>
      <c r="AS16" s="851"/>
      <c r="AT16" s="856">
        <f t="shared" si="0"/>
        <v>0</v>
      </c>
      <c r="AU16" s="857">
        <f t="shared" si="1"/>
        <v>261</v>
      </c>
      <c r="AV16" s="857">
        <f t="shared" si="2"/>
        <v>235.5</v>
      </c>
      <c r="AW16" s="927">
        <f t="shared" si="3"/>
        <v>0</v>
      </c>
      <c r="AX16" s="1156">
        <f t="shared" si="4"/>
        <v>496.5</v>
      </c>
      <c r="AY16" s="823"/>
      <c r="BB16" s="971"/>
    </row>
    <row r="17" spans="1:54" s="744" customFormat="1" ht="17.25" customHeight="1" x14ac:dyDescent="0.25">
      <c r="A17" s="1125">
        <f t="shared" si="5"/>
        <v>10</v>
      </c>
      <c r="B17" s="1149" t="s">
        <v>1511</v>
      </c>
      <c r="C17" s="829" t="s">
        <v>1512</v>
      </c>
      <c r="D17" s="965" t="s">
        <v>286</v>
      </c>
      <c r="E17" s="961" t="s">
        <v>296</v>
      </c>
      <c r="F17" s="828"/>
      <c r="G17" s="872">
        <v>266</v>
      </c>
      <c r="H17" s="872"/>
      <c r="I17" s="873"/>
      <c r="J17" s="874"/>
      <c r="K17" s="853">
        <v>266.5</v>
      </c>
      <c r="L17" s="853"/>
      <c r="M17" s="851"/>
      <c r="N17" s="852"/>
      <c r="O17" s="853"/>
      <c r="P17" s="853"/>
      <c r="Q17" s="873"/>
      <c r="R17" s="874"/>
      <c r="S17" s="853"/>
      <c r="T17" s="853"/>
      <c r="U17" s="851"/>
      <c r="V17" s="852"/>
      <c r="W17" s="853"/>
      <c r="X17" s="853"/>
      <c r="Y17" s="873"/>
      <c r="Z17" s="874"/>
      <c r="AA17" s="853">
        <v>232.25</v>
      </c>
      <c r="AB17" s="853"/>
      <c r="AC17" s="873"/>
      <c r="AD17" s="874"/>
      <c r="AE17" s="853"/>
      <c r="AF17" s="853"/>
      <c r="AG17" s="851"/>
      <c r="AH17" s="852"/>
      <c r="AI17" s="853"/>
      <c r="AJ17" s="853"/>
      <c r="AK17" s="873"/>
      <c r="AL17" s="852"/>
      <c r="AM17" s="853"/>
      <c r="AN17" s="853"/>
      <c r="AO17" s="873"/>
      <c r="AP17" s="874"/>
      <c r="AQ17" s="853"/>
      <c r="AR17" s="853"/>
      <c r="AS17" s="851"/>
      <c r="AT17" s="856">
        <f t="shared" si="0"/>
        <v>0</v>
      </c>
      <c r="AU17" s="857">
        <f t="shared" si="1"/>
        <v>764.75</v>
      </c>
      <c r="AV17" s="857">
        <f t="shared" si="2"/>
        <v>0</v>
      </c>
      <c r="AW17" s="927">
        <f t="shared" si="3"/>
        <v>0</v>
      </c>
      <c r="AX17" s="1156">
        <f t="shared" si="4"/>
        <v>764.75</v>
      </c>
      <c r="AY17" s="823"/>
      <c r="BB17" s="971"/>
    </row>
    <row r="18" spans="1:54" s="744" customFormat="1" ht="17.25" customHeight="1" x14ac:dyDescent="0.25">
      <c r="A18" s="1125">
        <f t="shared" si="5"/>
        <v>11</v>
      </c>
      <c r="B18" s="1149" t="s">
        <v>1430</v>
      </c>
      <c r="C18" s="829" t="s">
        <v>1431</v>
      </c>
      <c r="D18" s="965" t="s">
        <v>286</v>
      </c>
      <c r="E18" s="961" t="s">
        <v>860</v>
      </c>
      <c r="F18" s="828"/>
      <c r="G18" s="872">
        <v>200</v>
      </c>
      <c r="H18" s="872"/>
      <c r="I18" s="873"/>
      <c r="J18" s="874"/>
      <c r="K18" s="853"/>
      <c r="L18" s="853"/>
      <c r="M18" s="851"/>
      <c r="N18" s="852"/>
      <c r="O18" s="853"/>
      <c r="P18" s="853"/>
      <c r="Q18" s="873"/>
      <c r="R18" s="874"/>
      <c r="S18" s="853"/>
      <c r="T18" s="853"/>
      <c r="U18" s="851"/>
      <c r="V18" s="852"/>
      <c r="W18" s="853"/>
      <c r="X18" s="853"/>
      <c r="Y18" s="873"/>
      <c r="Z18" s="874"/>
      <c r="AA18" s="853"/>
      <c r="AB18" s="853"/>
      <c r="AC18" s="873"/>
      <c r="AD18" s="874"/>
      <c r="AE18" s="853"/>
      <c r="AF18" s="853"/>
      <c r="AG18" s="851"/>
      <c r="AH18" s="852"/>
      <c r="AI18" s="853"/>
      <c r="AJ18" s="853"/>
      <c r="AK18" s="873"/>
      <c r="AL18" s="852"/>
      <c r="AM18" s="853"/>
      <c r="AN18" s="853"/>
      <c r="AO18" s="873"/>
      <c r="AP18" s="874"/>
      <c r="AQ18" s="853"/>
      <c r="AR18" s="853"/>
      <c r="AS18" s="851"/>
      <c r="AT18" s="856">
        <f t="shared" si="0"/>
        <v>0</v>
      </c>
      <c r="AU18" s="857">
        <f t="shared" si="1"/>
        <v>200</v>
      </c>
      <c r="AV18" s="857">
        <f t="shared" si="2"/>
        <v>0</v>
      </c>
      <c r="AW18" s="927">
        <f t="shared" si="3"/>
        <v>0</v>
      </c>
      <c r="AX18" s="1156">
        <f t="shared" si="4"/>
        <v>200</v>
      </c>
      <c r="AY18" s="823"/>
      <c r="BB18" s="971"/>
    </row>
    <row r="19" spans="1:54" s="744" customFormat="1" ht="17.25" customHeight="1" x14ac:dyDescent="0.25">
      <c r="A19" s="1125">
        <f t="shared" si="5"/>
        <v>12</v>
      </c>
      <c r="B19" s="1149" t="s">
        <v>1513</v>
      </c>
      <c r="C19" s="829" t="s">
        <v>1514</v>
      </c>
      <c r="D19" s="965" t="s">
        <v>1422</v>
      </c>
      <c r="E19" s="961" t="s">
        <v>1519</v>
      </c>
      <c r="F19" s="828"/>
      <c r="G19" s="853">
        <v>284.5</v>
      </c>
      <c r="H19" s="872"/>
      <c r="I19" s="873"/>
      <c r="J19" s="874"/>
      <c r="K19" s="853"/>
      <c r="L19" s="853"/>
      <c r="M19" s="851"/>
      <c r="N19" s="852"/>
      <c r="O19" s="853"/>
      <c r="P19" s="853"/>
      <c r="Q19" s="873"/>
      <c r="R19" s="874"/>
      <c r="S19" s="853"/>
      <c r="T19" s="853"/>
      <c r="U19" s="851"/>
      <c r="V19" s="852"/>
      <c r="W19" s="853"/>
      <c r="X19" s="853"/>
      <c r="Y19" s="873"/>
      <c r="Z19" s="874"/>
      <c r="AA19" s="853"/>
      <c r="AB19" s="853"/>
      <c r="AC19" s="873"/>
      <c r="AD19" s="874"/>
      <c r="AE19" s="853"/>
      <c r="AF19" s="853"/>
      <c r="AG19" s="851"/>
      <c r="AH19" s="852"/>
      <c r="AI19" s="853"/>
      <c r="AJ19" s="853"/>
      <c r="AK19" s="873"/>
      <c r="AL19" s="852"/>
      <c r="AM19" s="853"/>
      <c r="AN19" s="853"/>
      <c r="AO19" s="873"/>
      <c r="AP19" s="874"/>
      <c r="AQ19" s="853"/>
      <c r="AR19" s="853"/>
      <c r="AS19" s="851"/>
      <c r="AT19" s="856">
        <f t="shared" si="0"/>
        <v>0</v>
      </c>
      <c r="AU19" s="857">
        <f t="shared" si="1"/>
        <v>284.5</v>
      </c>
      <c r="AV19" s="857">
        <f t="shared" si="2"/>
        <v>0</v>
      </c>
      <c r="AW19" s="927">
        <f t="shared" si="3"/>
        <v>0</v>
      </c>
      <c r="AX19" s="1156">
        <f t="shared" si="4"/>
        <v>284.5</v>
      </c>
      <c r="AY19" s="823"/>
      <c r="BB19" s="971"/>
    </row>
    <row r="20" spans="1:54" s="744" customFormat="1" ht="17.25" customHeight="1" x14ac:dyDescent="0.25">
      <c r="A20" s="1125">
        <f t="shared" si="5"/>
        <v>13</v>
      </c>
      <c r="B20" s="1149" t="s">
        <v>1322</v>
      </c>
      <c r="C20" s="829" t="s">
        <v>1515</v>
      </c>
      <c r="D20" s="965" t="s">
        <v>286</v>
      </c>
      <c r="E20" s="1077" t="s">
        <v>1453</v>
      </c>
      <c r="F20" s="852"/>
      <c r="G20" s="853">
        <v>215.5</v>
      </c>
      <c r="H20" s="853"/>
      <c r="I20" s="873"/>
      <c r="J20" s="874"/>
      <c r="K20" s="853"/>
      <c r="L20" s="853"/>
      <c r="M20" s="851"/>
      <c r="N20" s="852"/>
      <c r="O20" s="853"/>
      <c r="P20" s="853"/>
      <c r="Q20" s="873"/>
      <c r="R20" s="874"/>
      <c r="S20" s="853"/>
      <c r="T20" s="853"/>
      <c r="U20" s="851"/>
      <c r="V20" s="852"/>
      <c r="W20" s="853"/>
      <c r="X20" s="853"/>
      <c r="Y20" s="873"/>
      <c r="Z20" s="874"/>
      <c r="AA20" s="853"/>
      <c r="AB20" s="853"/>
      <c r="AC20" s="873"/>
      <c r="AD20" s="874"/>
      <c r="AE20" s="853"/>
      <c r="AF20" s="853"/>
      <c r="AG20" s="822"/>
      <c r="AH20" s="852"/>
      <c r="AI20" s="853"/>
      <c r="AJ20" s="853"/>
      <c r="AK20" s="873"/>
      <c r="AL20" s="852"/>
      <c r="AM20" s="853"/>
      <c r="AN20" s="853"/>
      <c r="AO20" s="873"/>
      <c r="AP20" s="874"/>
      <c r="AQ20" s="853"/>
      <c r="AR20" s="853"/>
      <c r="AS20" s="822"/>
      <c r="AT20" s="856">
        <f t="shared" si="0"/>
        <v>0</v>
      </c>
      <c r="AU20" s="857">
        <f t="shared" si="1"/>
        <v>215.5</v>
      </c>
      <c r="AV20" s="857">
        <f t="shared" si="2"/>
        <v>0</v>
      </c>
      <c r="AW20" s="927">
        <f t="shared" si="3"/>
        <v>0</v>
      </c>
      <c r="AX20" s="1156">
        <f t="shared" si="4"/>
        <v>215.5</v>
      </c>
      <c r="AY20" s="1134"/>
      <c r="BB20" s="971"/>
    </row>
    <row r="21" spans="1:54" s="744" customFormat="1" ht="17.25" customHeight="1" x14ac:dyDescent="0.25">
      <c r="A21" s="1125">
        <f t="shared" si="5"/>
        <v>14</v>
      </c>
      <c r="B21" s="1149" t="s">
        <v>1516</v>
      </c>
      <c r="C21" s="829" t="s">
        <v>1517</v>
      </c>
      <c r="D21" s="965" t="s">
        <v>286</v>
      </c>
      <c r="E21" s="1077" t="s">
        <v>1520</v>
      </c>
      <c r="F21" s="852"/>
      <c r="G21" s="853">
        <v>180</v>
      </c>
      <c r="H21" s="853"/>
      <c r="I21" s="873"/>
      <c r="J21" s="874"/>
      <c r="K21" s="853"/>
      <c r="L21" s="853"/>
      <c r="M21" s="851"/>
      <c r="N21" s="852"/>
      <c r="O21" s="853"/>
      <c r="P21" s="853"/>
      <c r="Q21" s="873"/>
      <c r="R21" s="874"/>
      <c r="S21" s="853"/>
      <c r="T21" s="853"/>
      <c r="U21" s="851"/>
      <c r="V21" s="852"/>
      <c r="W21" s="853"/>
      <c r="X21" s="853"/>
      <c r="Y21" s="873"/>
      <c r="Z21" s="874"/>
      <c r="AA21" s="853"/>
      <c r="AB21" s="853"/>
      <c r="AC21" s="873"/>
      <c r="AD21" s="874"/>
      <c r="AE21" s="853"/>
      <c r="AF21" s="853"/>
      <c r="AG21" s="851"/>
      <c r="AH21" s="852"/>
      <c r="AI21" s="853"/>
      <c r="AJ21" s="853"/>
      <c r="AK21" s="873"/>
      <c r="AL21" s="852"/>
      <c r="AM21" s="853"/>
      <c r="AN21" s="853"/>
      <c r="AO21" s="873"/>
      <c r="AP21" s="874"/>
      <c r="AQ21" s="853"/>
      <c r="AR21" s="853"/>
      <c r="AS21" s="851"/>
      <c r="AT21" s="856">
        <f t="shared" si="0"/>
        <v>0</v>
      </c>
      <c r="AU21" s="857">
        <f t="shared" si="1"/>
        <v>180</v>
      </c>
      <c r="AV21" s="857">
        <f t="shared" si="2"/>
        <v>0</v>
      </c>
      <c r="AW21" s="927">
        <f t="shared" si="3"/>
        <v>0</v>
      </c>
      <c r="AX21" s="1156">
        <f t="shared" si="4"/>
        <v>180</v>
      </c>
      <c r="AY21" s="1134"/>
      <c r="BB21" s="971"/>
    </row>
    <row r="22" spans="1:54" s="744" customFormat="1" ht="17.25" customHeight="1" x14ac:dyDescent="0.25">
      <c r="A22" s="1125">
        <f t="shared" si="5"/>
        <v>15</v>
      </c>
      <c r="B22" s="1149" t="s">
        <v>1521</v>
      </c>
      <c r="C22" s="829" t="s">
        <v>1522</v>
      </c>
      <c r="D22" s="965" t="s">
        <v>1422</v>
      </c>
      <c r="E22" s="1077" t="s">
        <v>1523</v>
      </c>
      <c r="F22" s="852"/>
      <c r="H22" s="853">
        <v>152</v>
      </c>
      <c r="I22" s="873"/>
      <c r="J22" s="874"/>
      <c r="K22" s="853"/>
      <c r="L22" s="853"/>
      <c r="M22" s="851"/>
      <c r="N22" s="852"/>
      <c r="O22" s="853"/>
      <c r="P22" s="853">
        <v>231</v>
      </c>
      <c r="Q22" s="873"/>
      <c r="R22" s="874"/>
      <c r="S22" s="853"/>
      <c r="T22" s="853"/>
      <c r="U22" s="851"/>
      <c r="V22" s="852"/>
      <c r="W22" s="853"/>
      <c r="X22" s="853">
        <v>203.5</v>
      </c>
      <c r="Y22" s="873"/>
      <c r="Z22" s="874"/>
      <c r="AA22" s="853"/>
      <c r="AB22" s="853">
        <v>181.75</v>
      </c>
      <c r="AC22" s="873"/>
      <c r="AD22" s="874"/>
      <c r="AE22" s="853"/>
      <c r="AF22" s="853"/>
      <c r="AG22" s="851"/>
      <c r="AH22" s="852"/>
      <c r="AI22" s="853"/>
      <c r="AJ22" s="853">
        <v>273.5</v>
      </c>
      <c r="AK22" s="873"/>
      <c r="AL22" s="852"/>
      <c r="AM22" s="853"/>
      <c r="AN22" s="853"/>
      <c r="AO22" s="873"/>
      <c r="AP22" s="874"/>
      <c r="AQ22" s="853"/>
      <c r="AR22" s="853"/>
      <c r="AS22" s="851"/>
      <c r="AT22" s="856">
        <f t="shared" si="0"/>
        <v>0</v>
      </c>
      <c r="AU22" s="857">
        <f t="shared" si="1"/>
        <v>0</v>
      </c>
      <c r="AV22" s="857">
        <f t="shared" si="2"/>
        <v>1041.75</v>
      </c>
      <c r="AW22" s="927">
        <f t="shared" si="3"/>
        <v>0</v>
      </c>
      <c r="AX22" s="1156">
        <f t="shared" si="4"/>
        <v>1041.75</v>
      </c>
      <c r="AY22" s="1134"/>
      <c r="BB22" s="971"/>
    </row>
    <row r="23" spans="1:54" s="744" customFormat="1" ht="17.25" customHeight="1" x14ac:dyDescent="0.25">
      <c r="A23" s="1125">
        <f t="shared" si="5"/>
        <v>16</v>
      </c>
      <c r="B23" s="1149" t="s">
        <v>1225</v>
      </c>
      <c r="C23" s="829" t="s">
        <v>1449</v>
      </c>
      <c r="D23" s="965" t="s">
        <v>1422</v>
      </c>
      <c r="E23" s="1077" t="s">
        <v>296</v>
      </c>
      <c r="F23" s="853"/>
      <c r="G23" s="625"/>
      <c r="H23" s="853">
        <v>235.5</v>
      </c>
      <c r="I23" s="873"/>
      <c r="J23" s="852"/>
      <c r="K23" s="853"/>
      <c r="L23" s="853"/>
      <c r="M23" s="851"/>
      <c r="N23" s="852"/>
      <c r="O23" s="853"/>
      <c r="P23" s="853"/>
      <c r="Q23" s="873"/>
      <c r="R23" s="874"/>
      <c r="S23" s="853"/>
      <c r="T23" s="853"/>
      <c r="U23" s="851">
        <v>245.5</v>
      </c>
      <c r="V23" s="852"/>
      <c r="W23" s="853"/>
      <c r="X23" s="853"/>
      <c r="Y23" s="873"/>
      <c r="Z23" s="874"/>
      <c r="AA23" s="853"/>
      <c r="AB23" s="853"/>
      <c r="AC23" s="873">
        <v>192</v>
      </c>
      <c r="AD23" s="874"/>
      <c r="AE23" s="853"/>
      <c r="AF23" s="853"/>
      <c r="AG23" s="851"/>
      <c r="AH23" s="852"/>
      <c r="AI23" s="853"/>
      <c r="AJ23" s="853"/>
      <c r="AK23" s="873"/>
      <c r="AL23" s="852"/>
      <c r="AM23" s="853"/>
      <c r="AN23" s="853"/>
      <c r="AO23" s="873"/>
      <c r="AP23" s="874"/>
      <c r="AQ23" s="853"/>
      <c r="AR23" s="853"/>
      <c r="AS23" s="851"/>
      <c r="AT23" s="856">
        <f t="shared" si="0"/>
        <v>0</v>
      </c>
      <c r="AU23" s="857">
        <f t="shared" si="1"/>
        <v>0</v>
      </c>
      <c r="AV23" s="857">
        <f t="shared" si="2"/>
        <v>235.5</v>
      </c>
      <c r="AW23" s="927">
        <f t="shared" si="3"/>
        <v>437.5</v>
      </c>
      <c r="AX23" s="1156">
        <f t="shared" si="4"/>
        <v>673</v>
      </c>
      <c r="AY23" s="1134"/>
      <c r="BB23" s="971"/>
    </row>
    <row r="24" spans="1:54" s="744" customFormat="1" ht="17.25" customHeight="1" x14ac:dyDescent="0.25">
      <c r="A24" s="1125">
        <f t="shared" si="5"/>
        <v>17</v>
      </c>
      <c r="B24" s="1149" t="s">
        <v>1250</v>
      </c>
      <c r="C24" s="829" t="s">
        <v>1053</v>
      </c>
      <c r="D24" s="965" t="s">
        <v>1422</v>
      </c>
      <c r="E24" s="1077" t="s">
        <v>1206</v>
      </c>
      <c r="F24" s="852"/>
      <c r="G24" s="625"/>
      <c r="H24" s="853">
        <v>113</v>
      </c>
      <c r="I24" s="873"/>
      <c r="J24" s="874"/>
      <c r="K24" s="853"/>
      <c r="L24" s="853"/>
      <c r="M24" s="873"/>
      <c r="N24" s="852"/>
      <c r="O24" s="853"/>
      <c r="P24" s="853"/>
      <c r="Q24" s="873"/>
      <c r="R24" s="874"/>
      <c r="S24" s="853"/>
      <c r="T24" s="853">
        <v>165</v>
      </c>
      <c r="U24" s="851"/>
      <c r="V24" s="852"/>
      <c r="W24" s="853"/>
      <c r="X24" s="853"/>
      <c r="Y24" s="873"/>
      <c r="Z24" s="874"/>
      <c r="AA24" s="853"/>
      <c r="AB24" s="853">
        <v>157</v>
      </c>
      <c r="AC24" s="873"/>
      <c r="AD24" s="874"/>
      <c r="AE24" s="853"/>
      <c r="AF24" s="853">
        <v>201.5</v>
      </c>
      <c r="AG24" s="851"/>
      <c r="AH24" s="852"/>
      <c r="AI24" s="853"/>
      <c r="AJ24" s="853"/>
      <c r="AK24" s="873"/>
      <c r="AL24" s="852"/>
      <c r="AM24" s="853"/>
      <c r="AN24" s="853"/>
      <c r="AO24" s="873"/>
      <c r="AP24" s="874"/>
      <c r="AQ24" s="853"/>
      <c r="AR24" s="853"/>
      <c r="AS24" s="851"/>
      <c r="AT24" s="856">
        <f t="shared" si="0"/>
        <v>0</v>
      </c>
      <c r="AU24" s="857">
        <f t="shared" si="1"/>
        <v>0</v>
      </c>
      <c r="AV24" s="857">
        <f t="shared" si="2"/>
        <v>636.5</v>
      </c>
      <c r="AW24" s="927">
        <f t="shared" si="3"/>
        <v>0</v>
      </c>
      <c r="AX24" s="1156">
        <f t="shared" si="4"/>
        <v>636.5</v>
      </c>
      <c r="AY24" s="1135"/>
      <c r="BB24" s="971"/>
    </row>
    <row r="25" spans="1:54" s="744" customFormat="1" ht="17.25" customHeight="1" x14ac:dyDescent="0.25">
      <c r="A25" s="1125">
        <f t="shared" si="5"/>
        <v>18</v>
      </c>
      <c r="B25" s="1149" t="s">
        <v>40</v>
      </c>
      <c r="C25" s="829" t="s">
        <v>1301</v>
      </c>
      <c r="D25" s="965" t="s">
        <v>1422</v>
      </c>
      <c r="E25" s="1077" t="s">
        <v>296</v>
      </c>
      <c r="F25" s="852"/>
      <c r="G25" s="625"/>
      <c r="H25" s="853">
        <v>232.5</v>
      </c>
      <c r="I25" s="873"/>
      <c r="J25" s="928"/>
      <c r="K25" s="857"/>
      <c r="L25" s="857"/>
      <c r="M25" s="855"/>
      <c r="N25" s="852"/>
      <c r="O25" s="853"/>
      <c r="P25" s="853"/>
      <c r="Q25" s="873"/>
      <c r="R25" s="874"/>
      <c r="S25" s="853"/>
      <c r="T25" s="853"/>
      <c r="U25" s="851">
        <v>177.5</v>
      </c>
      <c r="V25" s="852"/>
      <c r="W25" s="853"/>
      <c r="X25" s="853"/>
      <c r="Y25" s="873">
        <v>199.5</v>
      </c>
      <c r="Z25" s="836"/>
      <c r="AA25" s="853"/>
      <c r="AB25" s="853"/>
      <c r="AC25" s="873">
        <v>211.5</v>
      </c>
      <c r="AD25" s="874"/>
      <c r="AE25" s="853"/>
      <c r="AF25" s="853"/>
      <c r="AG25" s="851">
        <v>245</v>
      </c>
      <c r="AH25" s="852"/>
      <c r="AI25" s="853"/>
      <c r="AJ25" s="853"/>
      <c r="AK25" s="873"/>
      <c r="AL25" s="852"/>
      <c r="AM25" s="853"/>
      <c r="AN25" s="853"/>
      <c r="AO25" s="873"/>
      <c r="AP25" s="874"/>
      <c r="AQ25" s="853"/>
      <c r="AR25" s="853"/>
      <c r="AS25" s="851"/>
      <c r="AT25" s="856">
        <f t="shared" si="0"/>
        <v>0</v>
      </c>
      <c r="AU25" s="857">
        <f t="shared" si="1"/>
        <v>0</v>
      </c>
      <c r="AV25" s="857">
        <f t="shared" si="2"/>
        <v>232.5</v>
      </c>
      <c r="AW25" s="927">
        <f t="shared" si="3"/>
        <v>833.5</v>
      </c>
      <c r="AX25" s="1156">
        <f t="shared" si="4"/>
        <v>1066</v>
      </c>
      <c r="AY25" s="1135"/>
      <c r="BB25" s="971"/>
    </row>
    <row r="26" spans="1:54" s="744" customFormat="1" ht="17.25" customHeight="1" x14ac:dyDescent="0.25">
      <c r="A26" s="1125">
        <f t="shared" si="5"/>
        <v>19</v>
      </c>
      <c r="B26" s="1149" t="s">
        <v>1446</v>
      </c>
      <c r="C26" s="746" t="s">
        <v>1027</v>
      </c>
      <c r="D26" s="965" t="s">
        <v>286</v>
      </c>
      <c r="E26" s="1077" t="s">
        <v>1441</v>
      </c>
      <c r="F26" s="852"/>
      <c r="H26" s="853">
        <v>212.5</v>
      </c>
      <c r="I26" s="873"/>
      <c r="J26" s="874"/>
      <c r="K26" s="853"/>
      <c r="L26" s="853"/>
      <c r="M26" s="851"/>
      <c r="N26" s="852"/>
      <c r="O26" s="853"/>
      <c r="P26" s="853"/>
      <c r="Q26" s="873"/>
      <c r="R26" s="874"/>
      <c r="S26" s="853"/>
      <c r="T26" s="853"/>
      <c r="U26" s="851"/>
      <c r="V26" s="852"/>
      <c r="W26" s="853"/>
      <c r="X26" s="853"/>
      <c r="Y26" s="873"/>
      <c r="Z26" s="874"/>
      <c r="AA26" s="853"/>
      <c r="AB26" s="853">
        <v>122.5</v>
      </c>
      <c r="AC26" s="873"/>
      <c r="AD26" s="874"/>
      <c r="AE26" s="853"/>
      <c r="AF26" s="853"/>
      <c r="AG26" s="851"/>
      <c r="AH26" s="852"/>
      <c r="AI26" s="853"/>
      <c r="AJ26" s="853"/>
      <c r="AK26" s="873"/>
      <c r="AL26" s="852"/>
      <c r="AM26" s="853"/>
      <c r="AN26" s="853"/>
      <c r="AO26" s="873"/>
      <c r="AP26" s="874"/>
      <c r="AQ26" s="853"/>
      <c r="AR26" s="853"/>
      <c r="AS26" s="851"/>
      <c r="AT26" s="856">
        <f t="shared" si="0"/>
        <v>0</v>
      </c>
      <c r="AU26" s="857">
        <f t="shared" si="1"/>
        <v>0</v>
      </c>
      <c r="AV26" s="857">
        <f t="shared" si="2"/>
        <v>335</v>
      </c>
      <c r="AW26" s="927">
        <f t="shared" si="3"/>
        <v>0</v>
      </c>
      <c r="AX26" s="1156">
        <f t="shared" si="4"/>
        <v>335</v>
      </c>
      <c r="AY26" s="1135"/>
      <c r="BB26" s="971"/>
    </row>
    <row r="27" spans="1:54" s="744" customFormat="1" ht="17.25" customHeight="1" x14ac:dyDescent="0.25">
      <c r="A27" s="1125">
        <f t="shared" si="5"/>
        <v>20</v>
      </c>
      <c r="B27" s="1149" t="s">
        <v>1446</v>
      </c>
      <c r="C27" s="746" t="s">
        <v>496</v>
      </c>
      <c r="D27" s="965" t="s">
        <v>281</v>
      </c>
      <c r="E27" s="1077" t="s">
        <v>801</v>
      </c>
      <c r="F27" s="852"/>
      <c r="G27" s="853"/>
      <c r="H27" s="853"/>
      <c r="I27" s="873">
        <v>188.5</v>
      </c>
      <c r="J27" s="874"/>
      <c r="K27" s="853"/>
      <c r="L27" s="853"/>
      <c r="M27" s="851"/>
      <c r="N27" s="852"/>
      <c r="O27" s="853"/>
      <c r="P27" s="853"/>
      <c r="Q27" s="873"/>
      <c r="R27" s="874"/>
      <c r="S27" s="853"/>
      <c r="T27" s="853"/>
      <c r="U27" s="851"/>
      <c r="V27" s="852"/>
      <c r="W27" s="853"/>
      <c r="X27" s="853"/>
      <c r="Y27" s="873"/>
      <c r="Z27" s="874"/>
      <c r="AA27" s="853"/>
      <c r="AB27" s="853"/>
      <c r="AC27" s="873">
        <v>165.5</v>
      </c>
      <c r="AD27" s="874"/>
      <c r="AE27" s="853"/>
      <c r="AF27" s="853"/>
      <c r="AG27" s="851"/>
      <c r="AH27" s="852"/>
      <c r="AI27" s="853"/>
      <c r="AJ27" s="853"/>
      <c r="AK27" s="873"/>
      <c r="AL27" s="852"/>
      <c r="AM27" s="853"/>
      <c r="AN27" s="853"/>
      <c r="AO27" s="873"/>
      <c r="AP27" s="874"/>
      <c r="AQ27" s="853"/>
      <c r="AR27" s="853"/>
      <c r="AS27" s="851"/>
      <c r="AT27" s="856">
        <f t="shared" si="0"/>
        <v>0</v>
      </c>
      <c r="AU27" s="857">
        <f t="shared" si="1"/>
        <v>0</v>
      </c>
      <c r="AV27" s="857">
        <f t="shared" si="2"/>
        <v>0</v>
      </c>
      <c r="AW27" s="927">
        <f t="shared" si="3"/>
        <v>354</v>
      </c>
      <c r="AX27" s="1156">
        <f t="shared" si="4"/>
        <v>354</v>
      </c>
      <c r="AY27" s="1136"/>
      <c r="BB27" s="971"/>
    </row>
    <row r="28" spans="1:54" s="744" customFormat="1" ht="17.25" customHeight="1" x14ac:dyDescent="0.25">
      <c r="A28" s="1125">
        <f t="shared" si="5"/>
        <v>21</v>
      </c>
      <c r="B28" s="1149" t="s">
        <v>1524</v>
      </c>
      <c r="C28" s="746" t="s">
        <v>1525</v>
      </c>
      <c r="D28" s="965" t="s">
        <v>286</v>
      </c>
      <c r="E28" s="1077" t="s">
        <v>1526</v>
      </c>
      <c r="F28" s="852"/>
      <c r="G28" s="853"/>
      <c r="H28" s="853"/>
      <c r="I28" s="873"/>
      <c r="J28" s="874">
        <v>60</v>
      </c>
      <c r="K28" s="853"/>
      <c r="L28" s="853"/>
      <c r="M28" s="851"/>
      <c r="N28" s="852"/>
      <c r="O28" s="853"/>
      <c r="P28" s="853"/>
      <c r="Q28" s="873"/>
      <c r="R28" s="874"/>
      <c r="S28" s="853"/>
      <c r="T28" s="853"/>
      <c r="U28" s="851"/>
      <c r="V28" s="852"/>
      <c r="W28" s="853"/>
      <c r="X28" s="853"/>
      <c r="Y28" s="873"/>
      <c r="Z28" s="874"/>
      <c r="AA28" s="853"/>
      <c r="AB28" s="853"/>
      <c r="AC28" s="873"/>
      <c r="AD28" s="874"/>
      <c r="AE28" s="853"/>
      <c r="AF28" s="853"/>
      <c r="AG28" s="851"/>
      <c r="AH28" s="852"/>
      <c r="AI28" s="853"/>
      <c r="AJ28" s="853"/>
      <c r="AK28" s="873"/>
      <c r="AL28" s="852"/>
      <c r="AM28" s="853"/>
      <c r="AN28" s="853"/>
      <c r="AO28" s="873"/>
      <c r="AP28" s="874"/>
      <c r="AQ28" s="853"/>
      <c r="AR28" s="853"/>
      <c r="AS28" s="851"/>
      <c r="AT28" s="856">
        <f t="shared" si="0"/>
        <v>60</v>
      </c>
      <c r="AU28" s="857">
        <f t="shared" si="1"/>
        <v>0</v>
      </c>
      <c r="AV28" s="857">
        <f t="shared" si="2"/>
        <v>0</v>
      </c>
      <c r="AW28" s="927">
        <f t="shared" si="3"/>
        <v>0</v>
      </c>
      <c r="AX28" s="1156">
        <f t="shared" si="4"/>
        <v>60</v>
      </c>
      <c r="AY28" s="1137"/>
      <c r="BB28" s="971"/>
    </row>
    <row r="29" spans="1:54" s="744" customFormat="1" ht="17.25" customHeight="1" x14ac:dyDescent="0.25">
      <c r="A29" s="1125">
        <f t="shared" si="5"/>
        <v>22</v>
      </c>
      <c r="B29" s="1154" t="s">
        <v>1527</v>
      </c>
      <c r="C29" s="697" t="s">
        <v>1528</v>
      </c>
      <c r="D29" s="966" t="s">
        <v>1422</v>
      </c>
      <c r="E29" s="1077" t="s">
        <v>1526</v>
      </c>
      <c r="F29" s="827"/>
      <c r="G29" s="825"/>
      <c r="H29" s="825"/>
      <c r="I29" s="822"/>
      <c r="J29" s="836">
        <v>18</v>
      </c>
      <c r="K29" s="821"/>
      <c r="L29" s="821"/>
      <c r="M29" s="830"/>
      <c r="N29" s="831"/>
      <c r="O29" s="821"/>
      <c r="P29" s="821"/>
      <c r="Q29" s="822"/>
      <c r="R29" s="831"/>
      <c r="S29" s="821"/>
      <c r="T29" s="821"/>
      <c r="U29" s="822"/>
      <c r="V29" s="831"/>
      <c r="W29" s="821"/>
      <c r="X29" s="821"/>
      <c r="Y29" s="822"/>
      <c r="Z29" s="836"/>
      <c r="AA29" s="821"/>
      <c r="AB29" s="821"/>
      <c r="AC29" s="830"/>
      <c r="AD29" s="831"/>
      <c r="AE29" s="821"/>
      <c r="AF29" s="821"/>
      <c r="AG29" s="822"/>
      <c r="AH29" s="836"/>
      <c r="AI29" s="821"/>
      <c r="AJ29" s="821"/>
      <c r="AK29" s="832"/>
      <c r="AL29" s="833"/>
      <c r="AM29" s="834"/>
      <c r="AN29" s="834"/>
      <c r="AO29" s="835"/>
      <c r="AP29" s="831"/>
      <c r="AQ29" s="821"/>
      <c r="AR29" s="821"/>
      <c r="AS29" s="822"/>
      <c r="AT29" s="856">
        <f t="shared" si="0"/>
        <v>18</v>
      </c>
      <c r="AU29" s="857">
        <f t="shared" si="1"/>
        <v>0</v>
      </c>
      <c r="AV29" s="857">
        <f t="shared" si="2"/>
        <v>0</v>
      </c>
      <c r="AW29" s="927">
        <f t="shared" si="3"/>
        <v>0</v>
      </c>
      <c r="AX29" s="1156">
        <f t="shared" si="4"/>
        <v>18</v>
      </c>
      <c r="AY29" s="1138"/>
      <c r="BB29" s="971"/>
    </row>
    <row r="30" spans="1:54" s="744" customFormat="1" ht="17.25" customHeight="1" x14ac:dyDescent="0.25">
      <c r="A30" s="1125">
        <f t="shared" si="5"/>
        <v>23</v>
      </c>
      <c r="B30" s="1220" t="s">
        <v>1530</v>
      </c>
      <c r="C30" s="1127" t="s">
        <v>1531</v>
      </c>
      <c r="D30" s="966" t="s">
        <v>1422</v>
      </c>
      <c r="E30" s="1077" t="s">
        <v>81</v>
      </c>
      <c r="F30" s="827"/>
      <c r="G30" s="825"/>
      <c r="H30" s="825"/>
      <c r="I30" s="822"/>
      <c r="J30" s="836">
        <v>125</v>
      </c>
      <c r="K30" s="821"/>
      <c r="L30" s="821"/>
      <c r="M30" s="851"/>
      <c r="N30" s="852"/>
      <c r="O30" s="853"/>
      <c r="P30" s="853"/>
      <c r="Q30" s="822"/>
      <c r="R30" s="852"/>
      <c r="S30" s="853"/>
      <c r="T30" s="853"/>
      <c r="U30" s="822"/>
      <c r="V30" s="831"/>
      <c r="W30" s="821"/>
      <c r="X30" s="821"/>
      <c r="Y30" s="822"/>
      <c r="Z30" s="836"/>
      <c r="AA30" s="821"/>
      <c r="AB30" s="821"/>
      <c r="AC30" s="830"/>
      <c r="AD30" s="831"/>
      <c r="AE30" s="821"/>
      <c r="AF30" s="821"/>
      <c r="AG30" s="822"/>
      <c r="AH30" s="836"/>
      <c r="AI30" s="821"/>
      <c r="AJ30" s="821"/>
      <c r="AK30" s="832"/>
      <c r="AL30" s="833"/>
      <c r="AM30" s="834"/>
      <c r="AN30" s="834"/>
      <c r="AO30" s="835"/>
      <c r="AP30" s="831"/>
      <c r="AQ30" s="821"/>
      <c r="AR30" s="821"/>
      <c r="AS30" s="822"/>
      <c r="AT30" s="856">
        <f t="shared" si="0"/>
        <v>125</v>
      </c>
      <c r="AU30" s="857">
        <f t="shared" si="1"/>
        <v>0</v>
      </c>
      <c r="AV30" s="857">
        <f t="shared" si="2"/>
        <v>0</v>
      </c>
      <c r="AW30" s="927">
        <f t="shared" si="3"/>
        <v>0</v>
      </c>
      <c r="AX30" s="1156">
        <f t="shared" si="4"/>
        <v>125</v>
      </c>
      <c r="AY30" s="1138"/>
      <c r="BB30" s="971"/>
    </row>
    <row r="31" spans="1:54" s="744" customFormat="1" ht="17.25" customHeight="1" thickBot="1" x14ac:dyDescent="0.3">
      <c r="A31" s="1125">
        <f t="shared" si="5"/>
        <v>24</v>
      </c>
      <c r="B31" s="1154" t="s">
        <v>1404</v>
      </c>
      <c r="C31" s="697" t="s">
        <v>1405</v>
      </c>
      <c r="D31" s="966" t="s">
        <v>1529</v>
      </c>
      <c r="E31" s="1077" t="s">
        <v>1424</v>
      </c>
      <c r="F31" s="827"/>
      <c r="G31" s="825"/>
      <c r="H31" s="825"/>
      <c r="I31" s="822"/>
      <c r="J31" s="836">
        <v>160</v>
      </c>
      <c r="K31" s="821"/>
      <c r="L31" s="821"/>
      <c r="M31" s="826"/>
      <c r="N31" s="827"/>
      <c r="O31" s="825"/>
      <c r="P31" s="825"/>
      <c r="Q31" s="822"/>
      <c r="R31" s="827"/>
      <c r="S31" s="825"/>
      <c r="T31" s="825"/>
      <c r="U31" s="822"/>
      <c r="V31" s="831">
        <v>186.5</v>
      </c>
      <c r="W31" s="821"/>
      <c r="X31" s="821"/>
      <c r="Y31" s="822"/>
      <c r="Z31" s="836"/>
      <c r="AA31" s="821"/>
      <c r="AB31" s="821"/>
      <c r="AC31" s="830"/>
      <c r="AD31" s="831"/>
      <c r="AE31" s="821"/>
      <c r="AF31" s="821"/>
      <c r="AG31" s="822"/>
      <c r="AH31" s="836"/>
      <c r="AI31" s="821"/>
      <c r="AJ31" s="821"/>
      <c r="AK31" s="832"/>
      <c r="AL31" s="833"/>
      <c r="AM31" s="834"/>
      <c r="AN31" s="834"/>
      <c r="AO31" s="835"/>
      <c r="AP31" s="831"/>
      <c r="AQ31" s="821"/>
      <c r="AR31" s="821"/>
      <c r="AS31" s="822"/>
      <c r="AT31" s="856">
        <f t="shared" si="0"/>
        <v>346.5</v>
      </c>
      <c r="AU31" s="857">
        <f t="shared" si="1"/>
        <v>0</v>
      </c>
      <c r="AV31" s="857">
        <f t="shared" si="2"/>
        <v>0</v>
      </c>
      <c r="AW31" s="927">
        <f t="shared" si="3"/>
        <v>0</v>
      </c>
      <c r="AX31" s="1156">
        <f t="shared" si="4"/>
        <v>346.5</v>
      </c>
      <c r="AY31" s="1139"/>
      <c r="BB31" s="971"/>
    </row>
    <row r="32" spans="1:54" s="744" customFormat="1" ht="17.25" customHeight="1" x14ac:dyDescent="0.25">
      <c r="A32" s="1125">
        <f t="shared" si="5"/>
        <v>25</v>
      </c>
      <c r="B32" s="1154" t="s">
        <v>1416</v>
      </c>
      <c r="C32" s="697" t="s">
        <v>1532</v>
      </c>
      <c r="D32" s="966" t="s">
        <v>286</v>
      </c>
      <c r="E32" s="1077" t="s">
        <v>1540</v>
      </c>
      <c r="F32" s="827"/>
      <c r="G32" s="825"/>
      <c r="H32" s="825"/>
      <c r="I32" s="822"/>
      <c r="J32" s="836">
        <v>104</v>
      </c>
      <c r="K32" s="821"/>
      <c r="L32" s="821"/>
      <c r="M32" s="830"/>
      <c r="N32" s="831"/>
      <c r="O32" s="821"/>
      <c r="P32" s="821"/>
      <c r="Q32" s="822"/>
      <c r="R32" s="831"/>
      <c r="S32" s="821"/>
      <c r="T32" s="821"/>
      <c r="U32" s="822"/>
      <c r="V32" s="831">
        <v>0</v>
      </c>
      <c r="W32" s="821"/>
      <c r="X32" s="821"/>
      <c r="Y32" s="822"/>
      <c r="Z32" s="836"/>
      <c r="AA32" s="821"/>
      <c r="AB32" s="821"/>
      <c r="AC32" s="830"/>
      <c r="AD32" s="831"/>
      <c r="AE32" s="821"/>
      <c r="AF32" s="821"/>
      <c r="AG32" s="822"/>
      <c r="AH32" s="836"/>
      <c r="AI32" s="821"/>
      <c r="AJ32" s="821"/>
      <c r="AK32" s="832"/>
      <c r="AL32" s="833"/>
      <c r="AM32" s="834"/>
      <c r="AN32" s="834"/>
      <c r="AO32" s="835"/>
      <c r="AP32" s="831"/>
      <c r="AQ32" s="821"/>
      <c r="AR32" s="821"/>
      <c r="AS32" s="822"/>
      <c r="AT32" s="856">
        <f t="shared" si="0"/>
        <v>104</v>
      </c>
      <c r="AU32" s="857">
        <f t="shared" si="1"/>
        <v>0</v>
      </c>
      <c r="AV32" s="857">
        <f t="shared" si="2"/>
        <v>0</v>
      </c>
      <c r="AW32" s="927">
        <f t="shared" si="3"/>
        <v>0</v>
      </c>
      <c r="AX32" s="1156">
        <f t="shared" si="4"/>
        <v>104</v>
      </c>
      <c r="AY32" s="1138"/>
      <c r="BB32" s="971"/>
    </row>
    <row r="33" spans="1:55" s="744" customFormat="1" ht="17.25" customHeight="1" x14ac:dyDescent="0.25">
      <c r="A33" s="1125">
        <f t="shared" si="5"/>
        <v>26</v>
      </c>
      <c r="B33" s="1220" t="s">
        <v>1533</v>
      </c>
      <c r="C33" s="1153" t="s">
        <v>1411</v>
      </c>
      <c r="D33" s="966" t="s">
        <v>286</v>
      </c>
      <c r="E33" s="1077" t="s">
        <v>1541</v>
      </c>
      <c r="F33" s="827"/>
      <c r="G33" s="825"/>
      <c r="H33" s="825"/>
      <c r="I33" s="822"/>
      <c r="J33" s="836">
        <v>52.5</v>
      </c>
      <c r="K33" s="821"/>
      <c r="L33" s="821"/>
      <c r="M33" s="851"/>
      <c r="N33" s="852"/>
      <c r="O33" s="853"/>
      <c r="P33" s="853"/>
      <c r="Q33" s="822"/>
      <c r="R33" s="852"/>
      <c r="S33" s="853"/>
      <c r="T33" s="853"/>
      <c r="U33" s="822"/>
      <c r="V33" s="831"/>
      <c r="W33" s="821"/>
      <c r="X33" s="821"/>
      <c r="Y33" s="822"/>
      <c r="Z33" s="836"/>
      <c r="AA33" s="821"/>
      <c r="AB33" s="821"/>
      <c r="AC33" s="830"/>
      <c r="AD33" s="831"/>
      <c r="AE33" s="821"/>
      <c r="AF33" s="821"/>
      <c r="AG33" s="822"/>
      <c r="AH33" s="836"/>
      <c r="AI33" s="821"/>
      <c r="AJ33" s="821"/>
      <c r="AK33" s="832"/>
      <c r="AL33" s="833"/>
      <c r="AM33" s="834"/>
      <c r="AN33" s="834"/>
      <c r="AO33" s="835"/>
      <c r="AP33" s="831"/>
      <c r="AQ33" s="821"/>
      <c r="AR33" s="821"/>
      <c r="AS33" s="822"/>
      <c r="AT33" s="856">
        <f t="shared" si="0"/>
        <v>52.5</v>
      </c>
      <c r="AU33" s="857">
        <f t="shared" si="1"/>
        <v>0</v>
      </c>
      <c r="AV33" s="857">
        <f t="shared" si="2"/>
        <v>0</v>
      </c>
      <c r="AW33" s="927">
        <f t="shared" si="3"/>
        <v>0</v>
      </c>
      <c r="AX33" s="1156">
        <f t="shared" si="4"/>
        <v>52.5</v>
      </c>
      <c r="AY33" s="1138"/>
      <c r="BB33" s="971"/>
      <c r="BC33" s="971"/>
    </row>
    <row r="34" spans="1:55" s="744" customFormat="1" ht="17.25" customHeight="1" x14ac:dyDescent="0.25">
      <c r="A34" s="1125">
        <f t="shared" si="5"/>
        <v>27</v>
      </c>
      <c r="B34" s="1220" t="s">
        <v>1534</v>
      </c>
      <c r="C34" s="1127" t="s">
        <v>1535</v>
      </c>
      <c r="D34" s="966" t="s">
        <v>286</v>
      </c>
      <c r="E34" s="1077" t="s">
        <v>1542</v>
      </c>
      <c r="F34" s="827"/>
      <c r="G34" s="825"/>
      <c r="H34" s="825"/>
      <c r="I34" s="822"/>
      <c r="J34" s="836">
        <v>164</v>
      </c>
      <c r="K34" s="821"/>
      <c r="L34" s="821"/>
      <c r="M34" s="826"/>
      <c r="N34" s="827"/>
      <c r="O34" s="825"/>
      <c r="P34" s="825"/>
      <c r="Q34" s="822"/>
      <c r="R34" s="827"/>
      <c r="S34" s="825"/>
      <c r="T34" s="825"/>
      <c r="U34" s="822"/>
      <c r="V34" s="831">
        <v>257.5</v>
      </c>
      <c r="W34" s="821"/>
      <c r="X34" s="821"/>
      <c r="Y34" s="822"/>
      <c r="Z34" s="836">
        <v>229.5</v>
      </c>
      <c r="AA34" s="821"/>
      <c r="AB34" s="821"/>
      <c r="AC34" s="830"/>
      <c r="AD34" s="831"/>
      <c r="AE34" s="821"/>
      <c r="AF34" s="821"/>
      <c r="AG34" s="822"/>
      <c r="AH34" s="836"/>
      <c r="AI34" s="821"/>
      <c r="AJ34" s="821"/>
      <c r="AK34" s="832"/>
      <c r="AL34" s="833"/>
      <c r="AM34" s="821"/>
      <c r="AN34" s="834"/>
      <c r="AO34" s="835"/>
      <c r="AP34" s="831"/>
      <c r="AQ34" s="821"/>
      <c r="AR34" s="821"/>
      <c r="AS34" s="822"/>
      <c r="AT34" s="856">
        <f t="shared" si="0"/>
        <v>651</v>
      </c>
      <c r="AU34" s="857">
        <f t="shared" si="1"/>
        <v>0</v>
      </c>
      <c r="AV34" s="857">
        <f t="shared" si="2"/>
        <v>0</v>
      </c>
      <c r="AW34" s="927">
        <f t="shared" si="3"/>
        <v>0</v>
      </c>
      <c r="AX34" s="1156">
        <f t="shared" si="4"/>
        <v>651</v>
      </c>
      <c r="AY34" s="1138"/>
      <c r="BB34" s="971"/>
    </row>
    <row r="35" spans="1:55" s="744" customFormat="1" ht="17.25" customHeight="1" x14ac:dyDescent="0.25">
      <c r="A35" s="1125">
        <f t="shared" si="5"/>
        <v>28</v>
      </c>
      <c r="B35" s="1154" t="s">
        <v>1534</v>
      </c>
      <c r="C35" s="697" t="s">
        <v>1536</v>
      </c>
      <c r="D35" s="966" t="s">
        <v>1529</v>
      </c>
      <c r="E35" s="1077" t="s">
        <v>26</v>
      </c>
      <c r="F35" s="827"/>
      <c r="G35" s="825"/>
      <c r="H35" s="825"/>
      <c r="I35" s="822"/>
      <c r="J35" s="836">
        <v>167.5</v>
      </c>
      <c r="K35" s="821"/>
      <c r="L35" s="821"/>
      <c r="M35" s="851"/>
      <c r="N35" s="852"/>
      <c r="O35" s="853"/>
      <c r="P35" s="853"/>
      <c r="Q35" s="822"/>
      <c r="R35" s="852"/>
      <c r="S35" s="853"/>
      <c r="T35" s="853"/>
      <c r="U35" s="822"/>
      <c r="V35" s="831">
        <v>263</v>
      </c>
      <c r="W35" s="821"/>
      <c r="X35" s="821"/>
      <c r="Y35" s="822"/>
      <c r="Z35" s="836">
        <v>235.5</v>
      </c>
      <c r="AA35" s="821"/>
      <c r="AB35" s="821"/>
      <c r="AC35" s="830"/>
      <c r="AD35" s="831"/>
      <c r="AE35" s="821"/>
      <c r="AF35" s="821"/>
      <c r="AG35" s="822"/>
      <c r="AH35" s="836"/>
      <c r="AI35" s="821"/>
      <c r="AJ35" s="821"/>
      <c r="AK35" s="832"/>
      <c r="AL35" s="833"/>
      <c r="AM35" s="834"/>
      <c r="AN35" s="834"/>
      <c r="AO35" s="835"/>
      <c r="AP35" s="831"/>
      <c r="AQ35" s="821"/>
      <c r="AR35" s="821"/>
      <c r="AS35" s="822"/>
      <c r="AT35" s="856">
        <f t="shared" si="0"/>
        <v>666</v>
      </c>
      <c r="AU35" s="857">
        <f t="shared" si="1"/>
        <v>0</v>
      </c>
      <c r="AV35" s="857">
        <f t="shared" si="2"/>
        <v>0</v>
      </c>
      <c r="AW35" s="927">
        <f t="shared" si="3"/>
        <v>0</v>
      </c>
      <c r="AX35" s="1156">
        <f t="shared" si="4"/>
        <v>666</v>
      </c>
      <c r="AY35" s="1138"/>
      <c r="BB35" s="971"/>
      <c r="BC35" s="971"/>
    </row>
    <row r="36" spans="1:55" s="744" customFormat="1" ht="17.25" customHeight="1" x14ac:dyDescent="0.25">
      <c r="A36" s="1125">
        <f t="shared" si="5"/>
        <v>29</v>
      </c>
      <c r="B36" s="1149" t="s">
        <v>1417</v>
      </c>
      <c r="C36" s="746" t="s">
        <v>1418</v>
      </c>
      <c r="D36" s="966" t="s">
        <v>1529</v>
      </c>
      <c r="E36" s="1077" t="s">
        <v>1428</v>
      </c>
      <c r="F36" s="827"/>
      <c r="G36" s="825"/>
      <c r="H36" s="825"/>
      <c r="I36" s="822"/>
      <c r="J36" s="840">
        <v>136.5</v>
      </c>
      <c r="K36" s="841"/>
      <c r="L36" s="841"/>
      <c r="M36" s="855"/>
      <c r="N36" s="856"/>
      <c r="O36" s="857"/>
      <c r="P36" s="857"/>
      <c r="Q36" s="839"/>
      <c r="R36" s="856"/>
      <c r="S36" s="857"/>
      <c r="T36" s="857"/>
      <c r="U36" s="839"/>
      <c r="V36" s="843"/>
      <c r="W36" s="841"/>
      <c r="X36" s="841"/>
      <c r="Y36" s="839"/>
      <c r="Z36" s="840"/>
      <c r="AA36" s="841"/>
      <c r="AB36" s="841"/>
      <c r="AC36" s="842"/>
      <c r="AD36" s="843"/>
      <c r="AE36" s="841"/>
      <c r="AF36" s="841"/>
      <c r="AG36" s="839"/>
      <c r="AH36" s="840"/>
      <c r="AI36" s="841"/>
      <c r="AJ36" s="841"/>
      <c r="AK36" s="847"/>
      <c r="AL36" s="844"/>
      <c r="AM36" s="845"/>
      <c r="AN36" s="845"/>
      <c r="AO36" s="846"/>
      <c r="AP36" s="843"/>
      <c r="AQ36" s="841"/>
      <c r="AR36" s="841"/>
      <c r="AS36" s="839"/>
      <c r="AT36" s="856">
        <f t="shared" si="0"/>
        <v>136.5</v>
      </c>
      <c r="AU36" s="857">
        <f t="shared" si="1"/>
        <v>0</v>
      </c>
      <c r="AV36" s="857">
        <f t="shared" si="2"/>
        <v>0</v>
      </c>
      <c r="AW36" s="927">
        <f t="shared" si="3"/>
        <v>0</v>
      </c>
      <c r="AX36" s="1156">
        <f t="shared" si="4"/>
        <v>136.5</v>
      </c>
      <c r="AY36" s="1138"/>
      <c r="BB36" s="971"/>
    </row>
    <row r="37" spans="1:55" s="744" customFormat="1" ht="17.25" customHeight="1" thickBot="1" x14ac:dyDescent="0.3">
      <c r="A37" s="1125">
        <f t="shared" si="5"/>
        <v>30</v>
      </c>
      <c r="B37" s="1149" t="s">
        <v>1537</v>
      </c>
      <c r="C37" s="746" t="s">
        <v>1538</v>
      </c>
      <c r="D37" s="966" t="s">
        <v>1529</v>
      </c>
      <c r="E37" s="1077" t="s">
        <v>1543</v>
      </c>
      <c r="F37" s="827"/>
      <c r="G37" s="825"/>
      <c r="H37" s="825"/>
      <c r="I37" s="822"/>
      <c r="J37" s="840">
        <v>154.5</v>
      </c>
      <c r="K37" s="841"/>
      <c r="L37" s="841"/>
      <c r="M37" s="842"/>
      <c r="N37" s="843"/>
      <c r="O37" s="841"/>
      <c r="P37" s="841"/>
      <c r="Q37" s="839"/>
      <c r="R37" s="843"/>
      <c r="S37" s="841"/>
      <c r="T37" s="841"/>
      <c r="U37" s="839"/>
      <c r="V37" s="843">
        <v>64.5</v>
      </c>
      <c r="W37" s="841"/>
      <c r="X37" s="841"/>
      <c r="Y37" s="839"/>
      <c r="Z37" s="840"/>
      <c r="AA37" s="841"/>
      <c r="AB37" s="841"/>
      <c r="AC37" s="842"/>
      <c r="AD37" s="843"/>
      <c r="AE37" s="841"/>
      <c r="AF37" s="841"/>
      <c r="AG37" s="839"/>
      <c r="AH37" s="840"/>
      <c r="AI37" s="841"/>
      <c r="AJ37" s="841"/>
      <c r="AK37" s="842"/>
      <c r="AL37" s="843"/>
      <c r="AM37" s="841"/>
      <c r="AN37" s="841"/>
      <c r="AO37" s="839"/>
      <c r="AP37" s="843"/>
      <c r="AQ37" s="841"/>
      <c r="AR37" s="841"/>
      <c r="AS37" s="839"/>
      <c r="AT37" s="856">
        <f t="shared" si="0"/>
        <v>219</v>
      </c>
      <c r="AU37" s="857">
        <f t="shared" si="1"/>
        <v>0</v>
      </c>
      <c r="AV37" s="857">
        <f t="shared" si="2"/>
        <v>0</v>
      </c>
      <c r="AW37" s="927">
        <f t="shared" si="3"/>
        <v>0</v>
      </c>
      <c r="AX37" s="1156">
        <f t="shared" si="4"/>
        <v>219</v>
      </c>
      <c r="AY37" s="1140"/>
      <c r="BB37" s="971"/>
    </row>
    <row r="38" spans="1:55" s="744" customFormat="1" ht="17.25" customHeight="1" x14ac:dyDescent="0.25">
      <c r="A38" s="1125">
        <f t="shared" si="5"/>
        <v>31</v>
      </c>
      <c r="B38" s="1149" t="s">
        <v>1416</v>
      </c>
      <c r="C38" s="746" t="s">
        <v>1405</v>
      </c>
      <c r="D38" s="965" t="s">
        <v>1422</v>
      </c>
      <c r="E38" s="1077" t="s">
        <v>1427</v>
      </c>
      <c r="F38" s="852"/>
      <c r="G38" s="853"/>
      <c r="H38" s="853"/>
      <c r="I38" s="873"/>
      <c r="J38" s="874">
        <v>131</v>
      </c>
      <c r="K38" s="853"/>
      <c r="L38" s="853"/>
      <c r="M38" s="851"/>
      <c r="N38" s="852"/>
      <c r="O38" s="853"/>
      <c r="P38" s="853"/>
      <c r="Q38" s="873"/>
      <c r="R38" s="874"/>
      <c r="S38" s="853"/>
      <c r="T38" s="853"/>
      <c r="U38" s="851"/>
      <c r="V38" s="852">
        <v>217</v>
      </c>
      <c r="W38" s="853"/>
      <c r="X38" s="853"/>
      <c r="Y38" s="873"/>
      <c r="Z38" s="874">
        <v>103</v>
      </c>
      <c r="AA38" s="853"/>
      <c r="AB38" s="853"/>
      <c r="AC38" s="873"/>
      <c r="AD38" s="874"/>
      <c r="AE38" s="853"/>
      <c r="AF38" s="853"/>
      <c r="AG38" s="851"/>
      <c r="AH38" s="852"/>
      <c r="AI38" s="853"/>
      <c r="AJ38" s="853"/>
      <c r="AK38" s="873"/>
      <c r="AL38" s="852"/>
      <c r="AM38" s="853"/>
      <c r="AN38" s="853"/>
      <c r="AO38" s="873"/>
      <c r="AP38" s="874"/>
      <c r="AQ38" s="853"/>
      <c r="AR38" s="853"/>
      <c r="AS38" s="851"/>
      <c r="AT38" s="856">
        <f t="shared" si="0"/>
        <v>451</v>
      </c>
      <c r="AU38" s="857">
        <f t="shared" si="1"/>
        <v>0</v>
      </c>
      <c r="AV38" s="857">
        <f t="shared" si="2"/>
        <v>0</v>
      </c>
      <c r="AW38" s="927">
        <f t="shared" si="3"/>
        <v>0</v>
      </c>
      <c r="AX38" s="1156">
        <f t="shared" si="4"/>
        <v>451</v>
      </c>
      <c r="AY38" s="1141"/>
      <c r="BB38" s="971"/>
    </row>
    <row r="39" spans="1:55" s="744" customFormat="1" ht="17.25" customHeight="1" x14ac:dyDescent="0.25">
      <c r="A39" s="1125">
        <f t="shared" si="5"/>
        <v>32</v>
      </c>
      <c r="B39" s="1154" t="s">
        <v>1537</v>
      </c>
      <c r="C39" s="625" t="s">
        <v>1539</v>
      </c>
      <c r="D39" s="965" t="s">
        <v>1529</v>
      </c>
      <c r="E39" s="1077" t="s">
        <v>1544</v>
      </c>
      <c r="F39" s="852"/>
      <c r="G39" s="853"/>
      <c r="H39" s="853"/>
      <c r="I39" s="873"/>
      <c r="J39" s="874">
        <v>0</v>
      </c>
      <c r="K39" s="853"/>
      <c r="L39" s="853"/>
      <c r="M39" s="851"/>
      <c r="N39" s="852"/>
      <c r="O39" s="853"/>
      <c r="P39" s="853"/>
      <c r="Q39" s="873"/>
      <c r="R39" s="874"/>
      <c r="S39" s="853"/>
      <c r="T39" s="853"/>
      <c r="U39" s="851"/>
      <c r="V39" s="852">
        <v>143.5</v>
      </c>
      <c r="W39" s="853"/>
      <c r="X39" s="853"/>
      <c r="Y39" s="873"/>
      <c r="Z39" s="874"/>
      <c r="AA39" s="853"/>
      <c r="AB39" s="853"/>
      <c r="AC39" s="873"/>
      <c r="AD39" s="874"/>
      <c r="AE39" s="853"/>
      <c r="AF39" s="853"/>
      <c r="AG39" s="851"/>
      <c r="AH39" s="852"/>
      <c r="AI39" s="853"/>
      <c r="AJ39" s="853"/>
      <c r="AK39" s="873"/>
      <c r="AL39" s="852"/>
      <c r="AM39" s="853"/>
      <c r="AN39" s="853"/>
      <c r="AO39" s="873"/>
      <c r="AP39" s="874"/>
      <c r="AQ39" s="853"/>
      <c r="AR39" s="853"/>
      <c r="AS39" s="851"/>
      <c r="AT39" s="856">
        <f t="shared" si="0"/>
        <v>143.5</v>
      </c>
      <c r="AU39" s="857">
        <f t="shared" si="1"/>
        <v>0</v>
      </c>
      <c r="AV39" s="857">
        <f t="shared" si="2"/>
        <v>0</v>
      </c>
      <c r="AW39" s="927">
        <f t="shared" si="3"/>
        <v>0</v>
      </c>
      <c r="AX39" s="1156">
        <f t="shared" si="4"/>
        <v>143.5</v>
      </c>
      <c r="AY39" s="823"/>
      <c r="BB39" s="971"/>
    </row>
    <row r="40" spans="1:55" s="744" customFormat="1" ht="17.25" customHeight="1" x14ac:dyDescent="0.25">
      <c r="A40" s="1125">
        <f t="shared" si="5"/>
        <v>33</v>
      </c>
      <c r="B40" s="1149" t="s">
        <v>1545</v>
      </c>
      <c r="C40" s="1155" t="s">
        <v>1473</v>
      </c>
      <c r="D40" s="968" t="s">
        <v>1548</v>
      </c>
      <c r="E40" s="1077" t="s">
        <v>194</v>
      </c>
      <c r="F40" s="852"/>
      <c r="G40" s="853"/>
      <c r="H40" s="853"/>
      <c r="I40" s="873"/>
      <c r="J40" s="874"/>
      <c r="K40" s="853">
        <v>217.5</v>
      </c>
      <c r="L40" s="853"/>
      <c r="M40" s="851"/>
      <c r="N40" s="852"/>
      <c r="O40" s="853"/>
      <c r="P40" s="853"/>
      <c r="Q40" s="873"/>
      <c r="R40" s="874"/>
      <c r="S40" s="853"/>
      <c r="T40" s="853"/>
      <c r="U40" s="851"/>
      <c r="V40" s="852"/>
      <c r="W40" s="853"/>
      <c r="X40" s="853"/>
      <c r="Y40" s="873"/>
      <c r="Z40" s="874"/>
      <c r="AA40" s="853"/>
      <c r="AB40" s="853"/>
      <c r="AC40" s="873"/>
      <c r="AD40" s="874"/>
      <c r="AE40" s="853"/>
      <c r="AF40" s="853"/>
      <c r="AG40" s="851"/>
      <c r="AH40" s="852"/>
      <c r="AI40" s="853"/>
      <c r="AJ40" s="853"/>
      <c r="AK40" s="873"/>
      <c r="AL40" s="852"/>
      <c r="AM40" s="853"/>
      <c r="AN40" s="853"/>
      <c r="AO40" s="873"/>
      <c r="AP40" s="874"/>
      <c r="AQ40" s="853"/>
      <c r="AR40" s="853"/>
      <c r="AS40" s="851"/>
      <c r="AT40" s="856">
        <f t="shared" si="0"/>
        <v>0</v>
      </c>
      <c r="AU40" s="857">
        <f t="shared" si="1"/>
        <v>217.5</v>
      </c>
      <c r="AV40" s="857">
        <f t="shared" si="2"/>
        <v>0</v>
      </c>
      <c r="AW40" s="927">
        <f t="shared" si="3"/>
        <v>0</v>
      </c>
      <c r="AX40" s="1156">
        <f t="shared" si="4"/>
        <v>217.5</v>
      </c>
      <c r="AY40" s="823"/>
      <c r="BB40" s="971"/>
    </row>
    <row r="41" spans="1:55" s="744" customFormat="1" ht="17.25" customHeight="1" x14ac:dyDescent="0.25">
      <c r="A41" s="1125">
        <f t="shared" si="5"/>
        <v>34</v>
      </c>
      <c r="B41" s="1149" t="s">
        <v>1395</v>
      </c>
      <c r="C41" s="746" t="s">
        <v>1546</v>
      </c>
      <c r="D41" s="965" t="s">
        <v>286</v>
      </c>
      <c r="E41" s="1077" t="s">
        <v>1338</v>
      </c>
      <c r="F41" s="852"/>
      <c r="G41" s="853"/>
      <c r="H41" s="853"/>
      <c r="I41" s="873"/>
      <c r="J41" s="928"/>
      <c r="K41" s="857">
        <v>174</v>
      </c>
      <c r="L41" s="857"/>
      <c r="M41" s="855"/>
      <c r="N41" s="856"/>
      <c r="O41" s="857"/>
      <c r="P41" s="857"/>
      <c r="Q41" s="927"/>
      <c r="R41" s="874"/>
      <c r="S41" s="853">
        <v>256</v>
      </c>
      <c r="T41" s="853"/>
      <c r="U41" s="851"/>
      <c r="V41" s="852"/>
      <c r="W41" s="853">
        <v>193.5</v>
      </c>
      <c r="X41" s="853"/>
      <c r="Y41" s="873"/>
      <c r="Z41" s="874"/>
      <c r="AA41" s="853">
        <v>194.75</v>
      </c>
      <c r="AB41" s="853"/>
      <c r="AC41" s="873"/>
      <c r="AD41" s="874"/>
      <c r="AE41" s="853"/>
      <c r="AF41" s="853">
        <v>140</v>
      </c>
      <c r="AG41" s="851"/>
      <c r="AH41" s="852"/>
      <c r="AI41" s="853"/>
      <c r="AJ41" s="853">
        <v>143.5</v>
      </c>
      <c r="AK41" s="873"/>
      <c r="AL41" s="852"/>
      <c r="AM41" s="853"/>
      <c r="AN41" s="853"/>
      <c r="AO41" s="873"/>
      <c r="AP41" s="874"/>
      <c r="AQ41" s="853"/>
      <c r="AR41" s="853"/>
      <c r="AS41" s="851"/>
      <c r="AT41" s="856">
        <f t="shared" si="0"/>
        <v>0</v>
      </c>
      <c r="AU41" s="857">
        <f t="shared" si="1"/>
        <v>818.25</v>
      </c>
      <c r="AV41" s="857">
        <f t="shared" si="2"/>
        <v>283.5</v>
      </c>
      <c r="AW41" s="927">
        <f t="shared" si="3"/>
        <v>0</v>
      </c>
      <c r="AX41" s="1156">
        <f t="shared" si="4"/>
        <v>1101.75</v>
      </c>
      <c r="AY41" s="824"/>
      <c r="BB41" s="971"/>
    </row>
    <row r="42" spans="1:55" s="744" customFormat="1" ht="17.25" customHeight="1" x14ac:dyDescent="0.25">
      <c r="A42" s="1125">
        <f t="shared" si="5"/>
        <v>35</v>
      </c>
      <c r="B42" s="1222" t="s">
        <v>19</v>
      </c>
      <c r="C42" s="750" t="s">
        <v>1547</v>
      </c>
      <c r="D42" s="1076" t="s">
        <v>1549</v>
      </c>
      <c r="E42" s="1078" t="s">
        <v>175</v>
      </c>
      <c r="F42" s="856"/>
      <c r="G42" s="857"/>
      <c r="H42" s="853"/>
      <c r="I42" s="873"/>
      <c r="J42" s="874"/>
      <c r="K42" s="853">
        <v>142.5</v>
      </c>
      <c r="L42" s="853"/>
      <c r="M42" s="851"/>
      <c r="N42" s="852"/>
      <c r="O42" s="853"/>
      <c r="P42" s="853"/>
      <c r="Q42" s="873"/>
      <c r="R42" s="874"/>
      <c r="S42" s="853"/>
      <c r="T42" s="853"/>
      <c r="U42" s="851"/>
      <c r="V42" s="852"/>
      <c r="W42" s="853"/>
      <c r="X42" s="853"/>
      <c r="Y42" s="873"/>
      <c r="Z42" s="874"/>
      <c r="AA42" s="853"/>
      <c r="AB42" s="853"/>
      <c r="AC42" s="873"/>
      <c r="AD42" s="874"/>
      <c r="AE42" s="853"/>
      <c r="AF42" s="853"/>
      <c r="AG42" s="851"/>
      <c r="AH42" s="852"/>
      <c r="AI42" s="853"/>
      <c r="AJ42" s="853"/>
      <c r="AK42" s="873"/>
      <c r="AL42" s="852"/>
      <c r="AM42" s="853"/>
      <c r="AN42" s="853"/>
      <c r="AO42" s="873"/>
      <c r="AP42" s="874"/>
      <c r="AQ42" s="853"/>
      <c r="AR42" s="853"/>
      <c r="AS42" s="851"/>
      <c r="AT42" s="856">
        <f t="shared" si="0"/>
        <v>0</v>
      </c>
      <c r="AU42" s="857">
        <f t="shared" si="1"/>
        <v>142.5</v>
      </c>
      <c r="AV42" s="857">
        <f t="shared" si="2"/>
        <v>0</v>
      </c>
      <c r="AW42" s="927">
        <f t="shared" si="3"/>
        <v>0</v>
      </c>
      <c r="AX42" s="1156">
        <f t="shared" si="4"/>
        <v>142.5</v>
      </c>
      <c r="AY42" s="823"/>
      <c r="BB42" s="971"/>
    </row>
    <row r="43" spans="1:55" s="744" customFormat="1" ht="17.25" customHeight="1" x14ac:dyDescent="0.25">
      <c r="A43" s="1125">
        <f t="shared" si="5"/>
        <v>36</v>
      </c>
      <c r="B43" s="1149" t="s">
        <v>1395</v>
      </c>
      <c r="C43" s="746" t="s">
        <v>1396</v>
      </c>
      <c r="D43" s="965" t="s">
        <v>286</v>
      </c>
      <c r="E43" s="1077" t="s">
        <v>1398</v>
      </c>
      <c r="F43" s="852"/>
      <c r="G43" s="853"/>
      <c r="H43" s="853"/>
      <c r="I43" s="873"/>
      <c r="J43" s="874"/>
      <c r="K43" s="853"/>
      <c r="L43" s="853"/>
      <c r="M43" s="851">
        <v>0</v>
      </c>
      <c r="N43" s="852"/>
      <c r="O43" s="853"/>
      <c r="P43" s="853"/>
      <c r="Q43" s="873"/>
      <c r="R43" s="874"/>
      <c r="S43" s="853"/>
      <c r="T43" s="853"/>
      <c r="U43" s="851">
        <v>183</v>
      </c>
      <c r="V43" s="852"/>
      <c r="W43" s="853"/>
      <c r="X43" s="853"/>
      <c r="Y43" s="873">
        <v>117.5</v>
      </c>
      <c r="Z43" s="874"/>
      <c r="AA43" s="853"/>
      <c r="AB43" s="853"/>
      <c r="AC43" s="873">
        <v>107.5</v>
      </c>
      <c r="AD43" s="874"/>
      <c r="AE43" s="853"/>
      <c r="AF43" s="853"/>
      <c r="AG43" s="851">
        <v>184</v>
      </c>
      <c r="AH43" s="852"/>
      <c r="AI43" s="853"/>
      <c r="AJ43" s="853"/>
      <c r="AK43" s="873">
        <v>142</v>
      </c>
      <c r="AL43" s="852"/>
      <c r="AM43" s="853"/>
      <c r="AN43" s="853"/>
      <c r="AO43" s="873"/>
      <c r="AP43" s="874"/>
      <c r="AQ43" s="853"/>
      <c r="AR43" s="853"/>
      <c r="AS43" s="851"/>
      <c r="AT43" s="856">
        <f t="shared" si="0"/>
        <v>0</v>
      </c>
      <c r="AU43" s="857">
        <f t="shared" si="1"/>
        <v>0</v>
      </c>
      <c r="AV43" s="857">
        <f t="shared" si="2"/>
        <v>0</v>
      </c>
      <c r="AW43" s="927">
        <f t="shared" si="3"/>
        <v>734</v>
      </c>
      <c r="AX43" s="1156">
        <f t="shared" si="4"/>
        <v>734</v>
      </c>
      <c r="AY43" s="1136"/>
      <c r="BB43" s="971"/>
    </row>
    <row r="44" spans="1:55" s="744" customFormat="1" ht="17.25" customHeight="1" x14ac:dyDescent="0.25">
      <c r="A44" s="1125">
        <f t="shared" si="5"/>
        <v>37</v>
      </c>
      <c r="B44" s="1149" t="s">
        <v>1550</v>
      </c>
      <c r="C44" s="746" t="s">
        <v>1551</v>
      </c>
      <c r="D44" s="829" t="s">
        <v>281</v>
      </c>
      <c r="E44" s="1077" t="s">
        <v>1562</v>
      </c>
      <c r="F44" s="852"/>
      <c r="G44" s="853"/>
      <c r="H44" s="853"/>
      <c r="I44" s="873"/>
      <c r="J44" s="874"/>
      <c r="K44" s="853"/>
      <c r="L44" s="853"/>
      <c r="M44" s="851"/>
      <c r="N44" s="852">
        <v>80</v>
      </c>
      <c r="O44" s="853"/>
      <c r="P44" s="853"/>
      <c r="Q44" s="873"/>
      <c r="R44" s="874"/>
      <c r="S44" s="853"/>
      <c r="T44" s="853"/>
      <c r="U44" s="851"/>
      <c r="V44" s="852"/>
      <c r="W44" s="853"/>
      <c r="X44" s="853"/>
      <c r="Y44" s="873"/>
      <c r="Z44" s="874"/>
      <c r="AA44" s="853"/>
      <c r="AB44" s="853"/>
      <c r="AC44" s="873"/>
      <c r="AD44" s="874"/>
      <c r="AE44" s="853"/>
      <c r="AF44" s="853"/>
      <c r="AG44" s="851"/>
      <c r="AH44" s="852"/>
      <c r="AI44" s="853"/>
      <c r="AJ44" s="853"/>
      <c r="AK44" s="873"/>
      <c r="AL44" s="852"/>
      <c r="AM44" s="853"/>
      <c r="AN44" s="853"/>
      <c r="AO44" s="873"/>
      <c r="AP44" s="874"/>
      <c r="AQ44" s="853"/>
      <c r="AR44" s="853"/>
      <c r="AS44" s="851"/>
      <c r="AT44" s="856">
        <f t="shared" si="0"/>
        <v>80</v>
      </c>
      <c r="AU44" s="857">
        <f t="shared" si="1"/>
        <v>0</v>
      </c>
      <c r="AV44" s="857">
        <f t="shared" si="2"/>
        <v>0</v>
      </c>
      <c r="AW44" s="927">
        <f t="shared" si="3"/>
        <v>0</v>
      </c>
      <c r="AX44" s="1156">
        <f t="shared" si="4"/>
        <v>80</v>
      </c>
      <c r="AY44" s="824"/>
      <c r="BB44" s="971"/>
    </row>
    <row r="45" spans="1:55" s="744" customFormat="1" ht="17.25" customHeight="1" x14ac:dyDescent="0.25">
      <c r="A45" s="1125">
        <f t="shared" si="5"/>
        <v>38</v>
      </c>
      <c r="B45" s="1149" t="s">
        <v>1552</v>
      </c>
      <c r="C45" s="1149" t="s">
        <v>1553</v>
      </c>
      <c r="D45" s="1221" t="s">
        <v>281</v>
      </c>
      <c r="E45" s="1226" t="s">
        <v>1563</v>
      </c>
      <c r="F45" s="852"/>
      <c r="G45" s="853"/>
      <c r="H45" s="853"/>
      <c r="I45" s="873"/>
      <c r="J45" s="874"/>
      <c r="K45" s="853"/>
      <c r="L45" s="853"/>
      <c r="M45" s="851"/>
      <c r="N45" s="852">
        <v>102.5</v>
      </c>
      <c r="O45" s="853"/>
      <c r="P45" s="853"/>
      <c r="Q45" s="873"/>
      <c r="R45" s="874"/>
      <c r="S45" s="853"/>
      <c r="T45" s="853"/>
      <c r="U45" s="851"/>
      <c r="V45" s="852"/>
      <c r="W45" s="853"/>
      <c r="X45" s="853"/>
      <c r="Y45" s="873"/>
      <c r="Z45" s="874"/>
      <c r="AA45" s="853"/>
      <c r="AB45" s="853"/>
      <c r="AC45" s="873"/>
      <c r="AD45" s="874"/>
      <c r="AE45" s="853"/>
      <c r="AF45" s="853"/>
      <c r="AG45" s="851"/>
      <c r="AH45" s="852"/>
      <c r="AI45" s="853"/>
      <c r="AJ45" s="853"/>
      <c r="AK45" s="873"/>
      <c r="AL45" s="852"/>
      <c r="AM45" s="853"/>
      <c r="AN45" s="853"/>
      <c r="AO45" s="873"/>
      <c r="AP45" s="874"/>
      <c r="AQ45" s="853"/>
      <c r="AR45" s="853"/>
      <c r="AS45" s="851"/>
      <c r="AT45" s="856">
        <f t="shared" si="0"/>
        <v>102.5</v>
      </c>
      <c r="AU45" s="857">
        <f t="shared" si="1"/>
        <v>0</v>
      </c>
      <c r="AV45" s="857">
        <f t="shared" si="2"/>
        <v>0</v>
      </c>
      <c r="AW45" s="927">
        <f t="shared" si="3"/>
        <v>0</v>
      </c>
      <c r="AX45" s="1156">
        <f t="shared" si="4"/>
        <v>102.5</v>
      </c>
      <c r="AY45" s="824"/>
      <c r="BB45" s="971"/>
    </row>
    <row r="46" spans="1:55" s="744" customFormat="1" ht="17.25" customHeight="1" x14ac:dyDescent="0.25">
      <c r="A46" s="1125">
        <f t="shared" si="5"/>
        <v>39</v>
      </c>
      <c r="B46" s="1149" t="s">
        <v>1554</v>
      </c>
      <c r="C46" s="1149" t="s">
        <v>1555</v>
      </c>
      <c r="D46" s="1227" t="s">
        <v>286</v>
      </c>
      <c r="E46" s="1229" t="s">
        <v>26</v>
      </c>
      <c r="F46" s="852"/>
      <c r="G46" s="853"/>
      <c r="H46" s="853"/>
      <c r="I46" s="873"/>
      <c r="J46" s="874"/>
      <c r="K46" s="853"/>
      <c r="L46" s="853"/>
      <c r="M46" s="851"/>
      <c r="N46" s="852">
        <v>119</v>
      </c>
      <c r="O46" s="853"/>
      <c r="P46" s="853"/>
      <c r="Q46" s="873"/>
      <c r="R46" s="874"/>
      <c r="S46" s="853"/>
      <c r="T46" s="853"/>
      <c r="U46" s="851"/>
      <c r="V46" s="852"/>
      <c r="W46" s="853"/>
      <c r="X46" s="853"/>
      <c r="Y46" s="873"/>
      <c r="Z46" s="874"/>
      <c r="AA46" s="853"/>
      <c r="AB46" s="853"/>
      <c r="AC46" s="873"/>
      <c r="AD46" s="874"/>
      <c r="AE46" s="853"/>
      <c r="AF46" s="853"/>
      <c r="AG46" s="851"/>
      <c r="AH46" s="852"/>
      <c r="AI46" s="853"/>
      <c r="AJ46" s="853"/>
      <c r="AK46" s="873"/>
      <c r="AL46" s="852"/>
      <c r="AM46" s="853"/>
      <c r="AN46" s="853"/>
      <c r="AO46" s="873"/>
      <c r="AP46" s="874"/>
      <c r="AQ46" s="853"/>
      <c r="AR46" s="853"/>
      <c r="AS46" s="851"/>
      <c r="AT46" s="856">
        <f t="shared" si="0"/>
        <v>119</v>
      </c>
      <c r="AU46" s="857">
        <f t="shared" si="1"/>
        <v>0</v>
      </c>
      <c r="AV46" s="857">
        <f t="shared" si="2"/>
        <v>0</v>
      </c>
      <c r="AW46" s="927">
        <f t="shared" si="3"/>
        <v>0</v>
      </c>
      <c r="AX46" s="1156">
        <f t="shared" si="4"/>
        <v>119</v>
      </c>
      <c r="AY46" s="824"/>
      <c r="BB46" s="971"/>
    </row>
    <row r="47" spans="1:55" s="744" customFormat="1" ht="17.25" customHeight="1" x14ac:dyDescent="0.25">
      <c r="A47" s="1125">
        <f t="shared" si="5"/>
        <v>40</v>
      </c>
      <c r="B47" s="1149" t="s">
        <v>1556</v>
      </c>
      <c r="C47" s="1149" t="s">
        <v>1557</v>
      </c>
      <c r="D47" s="1221" t="s">
        <v>281</v>
      </c>
      <c r="E47" s="1078" t="s">
        <v>26</v>
      </c>
      <c r="F47" s="852"/>
      <c r="G47" s="853"/>
      <c r="H47" s="853"/>
      <c r="I47" s="873"/>
      <c r="J47" s="874"/>
      <c r="K47" s="853"/>
      <c r="L47" s="853"/>
      <c r="M47" s="851"/>
      <c r="N47" s="852">
        <v>0</v>
      </c>
      <c r="O47" s="853"/>
      <c r="P47" s="853"/>
      <c r="Q47" s="873"/>
      <c r="R47" s="874"/>
      <c r="S47" s="853"/>
      <c r="T47" s="853"/>
      <c r="U47" s="851"/>
      <c r="V47" s="852"/>
      <c r="W47" s="853"/>
      <c r="X47" s="853"/>
      <c r="Y47" s="873"/>
      <c r="Z47" s="874"/>
      <c r="AA47" s="853"/>
      <c r="AB47" s="853"/>
      <c r="AC47" s="873"/>
      <c r="AD47" s="874"/>
      <c r="AE47" s="853"/>
      <c r="AF47" s="853"/>
      <c r="AG47" s="851"/>
      <c r="AH47" s="852"/>
      <c r="AI47" s="853"/>
      <c r="AJ47" s="853"/>
      <c r="AK47" s="873"/>
      <c r="AL47" s="852"/>
      <c r="AM47" s="853"/>
      <c r="AN47" s="853"/>
      <c r="AO47" s="873"/>
      <c r="AP47" s="874"/>
      <c r="AQ47" s="853"/>
      <c r="AR47" s="853"/>
      <c r="AS47" s="851"/>
      <c r="AT47" s="856">
        <f t="shared" si="0"/>
        <v>0</v>
      </c>
      <c r="AU47" s="857">
        <f t="shared" si="1"/>
        <v>0</v>
      </c>
      <c r="AV47" s="857">
        <f t="shared" si="2"/>
        <v>0</v>
      </c>
      <c r="AW47" s="927">
        <f t="shared" si="3"/>
        <v>0</v>
      </c>
      <c r="AX47" s="1156">
        <f t="shared" si="4"/>
        <v>0</v>
      </c>
      <c r="AY47" s="824"/>
      <c r="BB47" s="971"/>
    </row>
    <row r="48" spans="1:55" s="744" customFormat="1" ht="17.25" customHeight="1" x14ac:dyDescent="0.25">
      <c r="A48" s="1125">
        <f t="shared" si="5"/>
        <v>41</v>
      </c>
      <c r="B48" s="1149" t="s">
        <v>1558</v>
      </c>
      <c r="C48" s="746" t="s">
        <v>1559</v>
      </c>
      <c r="D48" s="965" t="s">
        <v>286</v>
      </c>
      <c r="E48" s="1077" t="s">
        <v>1563</v>
      </c>
      <c r="F48" s="852"/>
      <c r="G48" s="853"/>
      <c r="H48" s="853"/>
      <c r="I48" s="873"/>
      <c r="J48" s="874"/>
      <c r="K48" s="853"/>
      <c r="L48" s="853"/>
      <c r="M48" s="851"/>
      <c r="N48" s="852">
        <v>110</v>
      </c>
      <c r="O48" s="853"/>
      <c r="P48" s="853"/>
      <c r="Q48" s="873"/>
      <c r="R48" s="874"/>
      <c r="S48" s="853"/>
      <c r="T48" s="853"/>
      <c r="U48" s="851"/>
      <c r="V48" s="852"/>
      <c r="W48" s="853"/>
      <c r="X48" s="853"/>
      <c r="Y48" s="873"/>
      <c r="Z48" s="874"/>
      <c r="AA48" s="853"/>
      <c r="AB48" s="853"/>
      <c r="AC48" s="873"/>
      <c r="AD48" s="874"/>
      <c r="AE48" s="853"/>
      <c r="AF48" s="853"/>
      <c r="AG48" s="851"/>
      <c r="AH48" s="852"/>
      <c r="AI48" s="853"/>
      <c r="AJ48" s="853"/>
      <c r="AK48" s="873"/>
      <c r="AL48" s="852"/>
      <c r="AM48" s="853"/>
      <c r="AN48" s="853"/>
      <c r="AO48" s="873"/>
      <c r="AP48" s="874"/>
      <c r="AQ48" s="853"/>
      <c r="AR48" s="853"/>
      <c r="AS48" s="851"/>
      <c r="AT48" s="856">
        <f t="shared" si="0"/>
        <v>110</v>
      </c>
      <c r="AU48" s="857">
        <f t="shared" si="1"/>
        <v>0</v>
      </c>
      <c r="AV48" s="857">
        <f t="shared" si="2"/>
        <v>0</v>
      </c>
      <c r="AW48" s="927">
        <f t="shared" si="3"/>
        <v>0</v>
      </c>
      <c r="AX48" s="1156">
        <f t="shared" si="4"/>
        <v>110</v>
      </c>
      <c r="AY48" s="824"/>
      <c r="BB48" s="971"/>
    </row>
    <row r="49" spans="1:55" s="744" customFormat="1" ht="17.25" customHeight="1" x14ac:dyDescent="0.25">
      <c r="A49" s="1125">
        <f t="shared" si="5"/>
        <v>42</v>
      </c>
      <c r="B49" s="1149" t="s">
        <v>1560</v>
      </c>
      <c r="C49" s="746" t="s">
        <v>1561</v>
      </c>
      <c r="D49" s="965" t="s">
        <v>281</v>
      </c>
      <c r="E49" s="1077" t="s">
        <v>1563</v>
      </c>
      <c r="F49" s="852"/>
      <c r="G49" s="853"/>
      <c r="H49" s="853"/>
      <c r="I49" s="873"/>
      <c r="J49" s="874"/>
      <c r="K49" s="853"/>
      <c r="L49" s="853"/>
      <c r="M49" s="851"/>
      <c r="N49" s="852">
        <v>95</v>
      </c>
      <c r="O49" s="853"/>
      <c r="P49" s="853"/>
      <c r="Q49" s="873"/>
      <c r="R49" s="874"/>
      <c r="S49" s="853"/>
      <c r="T49" s="853"/>
      <c r="U49" s="851"/>
      <c r="V49" s="852"/>
      <c r="W49" s="853"/>
      <c r="X49" s="853"/>
      <c r="Y49" s="873"/>
      <c r="Z49" s="874"/>
      <c r="AA49" s="853"/>
      <c r="AB49" s="853"/>
      <c r="AC49" s="873"/>
      <c r="AD49" s="874"/>
      <c r="AE49" s="853"/>
      <c r="AF49" s="853"/>
      <c r="AG49" s="851"/>
      <c r="AH49" s="852"/>
      <c r="AI49" s="853"/>
      <c r="AJ49" s="853"/>
      <c r="AK49" s="873"/>
      <c r="AL49" s="852"/>
      <c r="AM49" s="853"/>
      <c r="AN49" s="853"/>
      <c r="AO49" s="873"/>
      <c r="AP49" s="874"/>
      <c r="AQ49" s="853"/>
      <c r="AR49" s="853"/>
      <c r="AS49" s="851"/>
      <c r="AT49" s="856">
        <f t="shared" si="0"/>
        <v>95</v>
      </c>
      <c r="AU49" s="857">
        <f t="shared" si="1"/>
        <v>0</v>
      </c>
      <c r="AV49" s="857">
        <f t="shared" si="2"/>
        <v>0</v>
      </c>
      <c r="AW49" s="927">
        <f t="shared" si="3"/>
        <v>0</v>
      </c>
      <c r="AX49" s="1156">
        <f t="shared" si="4"/>
        <v>95</v>
      </c>
      <c r="AY49" s="1136"/>
      <c r="BB49" s="971"/>
    </row>
    <row r="50" spans="1:55" s="744" customFormat="1" ht="17.25" customHeight="1" x14ac:dyDescent="0.25">
      <c r="A50" s="1125">
        <f t="shared" si="5"/>
        <v>43</v>
      </c>
      <c r="B50" s="1149" t="s">
        <v>1564</v>
      </c>
      <c r="C50" s="746" t="s">
        <v>1565</v>
      </c>
      <c r="D50" s="965" t="s">
        <v>281</v>
      </c>
      <c r="E50" s="1077" t="s">
        <v>1563</v>
      </c>
      <c r="F50" s="852"/>
      <c r="G50" s="853"/>
      <c r="H50" s="853"/>
      <c r="I50" s="873"/>
      <c r="J50" s="874"/>
      <c r="K50" s="853"/>
      <c r="L50" s="853"/>
      <c r="M50" s="851"/>
      <c r="N50" s="852">
        <v>255.5</v>
      </c>
      <c r="O50" s="853"/>
      <c r="P50" s="853"/>
      <c r="Q50" s="873"/>
      <c r="R50" s="874"/>
      <c r="S50" s="853"/>
      <c r="T50" s="853"/>
      <c r="U50" s="851"/>
      <c r="V50" s="852"/>
      <c r="W50" s="853"/>
      <c r="X50" s="853"/>
      <c r="Y50" s="873"/>
      <c r="Z50" s="874"/>
      <c r="AA50" s="853"/>
      <c r="AB50" s="853"/>
      <c r="AC50" s="873"/>
      <c r="AD50" s="874"/>
      <c r="AE50" s="853"/>
      <c r="AF50" s="853"/>
      <c r="AG50" s="851"/>
      <c r="AH50" s="852"/>
      <c r="AI50" s="853">
        <v>279</v>
      </c>
      <c r="AJ50" s="853"/>
      <c r="AK50" s="873"/>
      <c r="AL50" s="852"/>
      <c r="AM50" s="853"/>
      <c r="AN50" s="853"/>
      <c r="AO50" s="873"/>
      <c r="AP50" s="874"/>
      <c r="AQ50" s="853"/>
      <c r="AR50" s="853"/>
      <c r="AS50" s="851"/>
      <c r="AT50" s="856">
        <f t="shared" si="0"/>
        <v>255.5</v>
      </c>
      <c r="AU50" s="857">
        <f t="shared" si="1"/>
        <v>279</v>
      </c>
      <c r="AV50" s="857">
        <f t="shared" si="2"/>
        <v>0</v>
      </c>
      <c r="AW50" s="927">
        <f t="shared" si="3"/>
        <v>0</v>
      </c>
      <c r="AX50" s="1156">
        <f t="shared" si="4"/>
        <v>534.5</v>
      </c>
      <c r="AY50" s="1142"/>
      <c r="BB50" s="971"/>
    </row>
    <row r="51" spans="1:55" s="744" customFormat="1" ht="17.25" customHeight="1" x14ac:dyDescent="0.25">
      <c r="A51" s="1125">
        <f t="shared" si="5"/>
        <v>44</v>
      </c>
      <c r="B51" s="1154" t="s">
        <v>184</v>
      </c>
      <c r="C51" s="697" t="s">
        <v>1566</v>
      </c>
      <c r="D51" s="968" t="s">
        <v>281</v>
      </c>
      <c r="E51" s="1077" t="s">
        <v>26</v>
      </c>
      <c r="F51" s="852"/>
      <c r="G51" s="853"/>
      <c r="H51" s="853"/>
      <c r="I51" s="873"/>
      <c r="J51" s="874"/>
      <c r="K51" s="853"/>
      <c r="L51" s="853"/>
      <c r="M51" s="851"/>
      <c r="N51" s="852">
        <v>308</v>
      </c>
      <c r="O51" s="853"/>
      <c r="P51" s="853"/>
      <c r="Q51" s="873"/>
      <c r="R51" s="874"/>
      <c r="S51" s="853"/>
      <c r="T51" s="853"/>
      <c r="U51" s="851"/>
      <c r="V51" s="852"/>
      <c r="W51" s="853"/>
      <c r="X51" s="853"/>
      <c r="Y51" s="873"/>
      <c r="Z51" s="874"/>
      <c r="AA51" s="853"/>
      <c r="AB51" s="853"/>
      <c r="AC51" s="873"/>
      <c r="AD51" s="874"/>
      <c r="AE51" s="853"/>
      <c r="AF51" s="853"/>
      <c r="AG51" s="851"/>
      <c r="AH51" s="852"/>
      <c r="AI51" s="853">
        <v>315.5</v>
      </c>
      <c r="AJ51" s="853"/>
      <c r="AK51" s="873"/>
      <c r="AL51" s="852"/>
      <c r="AM51" s="853"/>
      <c r="AN51" s="853"/>
      <c r="AO51" s="873"/>
      <c r="AP51" s="874"/>
      <c r="AQ51" s="853"/>
      <c r="AR51" s="853"/>
      <c r="AS51" s="851"/>
      <c r="AT51" s="856">
        <f t="shared" si="0"/>
        <v>308</v>
      </c>
      <c r="AU51" s="857">
        <f t="shared" si="1"/>
        <v>315.5</v>
      </c>
      <c r="AV51" s="857">
        <f t="shared" si="2"/>
        <v>0</v>
      </c>
      <c r="AW51" s="927">
        <f t="shared" si="3"/>
        <v>0</v>
      </c>
      <c r="AX51" s="1156">
        <f t="shared" si="4"/>
        <v>623.5</v>
      </c>
      <c r="AY51" s="1143"/>
      <c r="BB51" s="500"/>
      <c r="BC51" s="488"/>
    </row>
    <row r="52" spans="1:55" s="744" customFormat="1" ht="17.25" customHeight="1" thickBot="1" x14ac:dyDescent="0.45">
      <c r="A52" s="1125">
        <f t="shared" si="5"/>
        <v>45</v>
      </c>
      <c r="B52" s="1154" t="s">
        <v>1567</v>
      </c>
      <c r="C52" s="697" t="s">
        <v>1568</v>
      </c>
      <c r="D52" s="966" t="s">
        <v>281</v>
      </c>
      <c r="E52" s="1077" t="s">
        <v>1293</v>
      </c>
      <c r="F52" s="827"/>
      <c r="G52" s="825"/>
      <c r="H52" s="825"/>
      <c r="I52" s="822"/>
      <c r="J52" s="836"/>
      <c r="K52" s="821"/>
      <c r="L52" s="821"/>
      <c r="M52" s="830"/>
      <c r="N52" s="831">
        <v>0</v>
      </c>
      <c r="O52" s="821"/>
      <c r="P52" s="821"/>
      <c r="Q52" s="822"/>
      <c r="R52" s="831"/>
      <c r="S52" s="821"/>
      <c r="T52" s="821"/>
      <c r="U52" s="822"/>
      <c r="V52" s="831"/>
      <c r="W52" s="821"/>
      <c r="X52" s="821"/>
      <c r="Y52" s="822"/>
      <c r="Z52" s="836"/>
      <c r="AA52" s="821"/>
      <c r="AB52" s="821"/>
      <c r="AC52" s="830"/>
      <c r="AD52" s="831"/>
      <c r="AE52" s="821"/>
      <c r="AF52" s="821"/>
      <c r="AG52" s="822"/>
      <c r="AH52" s="836"/>
      <c r="AI52" s="821"/>
      <c r="AJ52" s="821"/>
      <c r="AK52" s="830"/>
      <c r="AL52" s="831"/>
      <c r="AM52" s="821"/>
      <c r="AN52" s="821"/>
      <c r="AO52" s="822"/>
      <c r="AP52" s="831"/>
      <c r="AQ52" s="821"/>
      <c r="AR52" s="821"/>
      <c r="AS52" s="822"/>
      <c r="AT52" s="856">
        <f t="shared" si="0"/>
        <v>0</v>
      </c>
      <c r="AU52" s="857">
        <f t="shared" si="1"/>
        <v>0</v>
      </c>
      <c r="AV52" s="857">
        <f t="shared" si="2"/>
        <v>0</v>
      </c>
      <c r="AW52" s="927">
        <f t="shared" si="3"/>
        <v>0</v>
      </c>
      <c r="AX52" s="1156">
        <f t="shared" si="4"/>
        <v>0</v>
      </c>
      <c r="AY52" s="1140"/>
      <c r="BB52" s="1159"/>
      <c r="BC52" s="982"/>
    </row>
    <row r="53" spans="1:55" s="744" customFormat="1" ht="17.25" customHeight="1" x14ac:dyDescent="0.25">
      <c r="A53" s="1125">
        <f t="shared" si="5"/>
        <v>46</v>
      </c>
      <c r="B53" s="1154" t="s">
        <v>1569</v>
      </c>
      <c r="C53" s="697" t="s">
        <v>1064</v>
      </c>
      <c r="D53" s="968" t="s">
        <v>281</v>
      </c>
      <c r="E53" s="1077" t="s">
        <v>1563</v>
      </c>
      <c r="F53" s="852"/>
      <c r="G53" s="853"/>
      <c r="H53" s="853"/>
      <c r="I53" s="873"/>
      <c r="J53" s="874"/>
      <c r="K53" s="853"/>
      <c r="L53" s="853"/>
      <c r="M53" s="851"/>
      <c r="N53" s="852">
        <v>206.5</v>
      </c>
      <c r="O53" s="853"/>
      <c r="P53" s="853"/>
      <c r="Q53" s="873"/>
      <c r="R53" s="874"/>
      <c r="S53" s="853"/>
      <c r="T53" s="853"/>
      <c r="U53" s="851"/>
      <c r="V53" s="852"/>
      <c r="W53" s="853"/>
      <c r="X53" s="853"/>
      <c r="Y53" s="873"/>
      <c r="Z53" s="874"/>
      <c r="AA53" s="853"/>
      <c r="AB53" s="853"/>
      <c r="AC53" s="873"/>
      <c r="AD53" s="874"/>
      <c r="AE53" s="853"/>
      <c r="AF53" s="853"/>
      <c r="AG53" s="851"/>
      <c r="AH53" s="852"/>
      <c r="AI53" s="853"/>
      <c r="AJ53" s="853"/>
      <c r="AK53" s="873"/>
      <c r="AL53" s="852"/>
      <c r="AM53" s="853"/>
      <c r="AN53" s="853"/>
      <c r="AO53" s="873"/>
      <c r="AP53" s="874"/>
      <c r="AQ53" s="853"/>
      <c r="AR53" s="853"/>
      <c r="AS53" s="851"/>
      <c r="AT53" s="856">
        <f t="shared" si="0"/>
        <v>206.5</v>
      </c>
      <c r="AU53" s="857">
        <f t="shared" si="1"/>
        <v>0</v>
      </c>
      <c r="AV53" s="857">
        <f t="shared" si="2"/>
        <v>0</v>
      </c>
      <c r="AW53" s="927">
        <f t="shared" si="3"/>
        <v>0</v>
      </c>
      <c r="AX53" s="1156">
        <f t="shared" si="4"/>
        <v>206.5</v>
      </c>
      <c r="AY53" s="1131"/>
      <c r="BB53" s="500"/>
      <c r="BC53" s="488"/>
    </row>
    <row r="54" spans="1:55" s="744" customFormat="1" ht="17.25" customHeight="1" x14ac:dyDescent="0.25">
      <c r="A54" s="1125">
        <f t="shared" si="5"/>
        <v>47</v>
      </c>
      <c r="B54" s="1154" t="s">
        <v>464</v>
      </c>
      <c r="C54" s="697" t="s">
        <v>1288</v>
      </c>
      <c r="D54" s="1221" t="s">
        <v>281</v>
      </c>
      <c r="E54" s="1077" t="s">
        <v>1572</v>
      </c>
      <c r="F54" s="852"/>
      <c r="G54" s="853"/>
      <c r="H54" s="853"/>
      <c r="I54" s="873"/>
      <c r="J54" s="874"/>
      <c r="K54" s="853"/>
      <c r="L54" s="853"/>
      <c r="M54" s="851"/>
      <c r="N54" s="852"/>
      <c r="O54" s="853">
        <v>217.5</v>
      </c>
      <c r="P54" s="853"/>
      <c r="Q54" s="873"/>
      <c r="R54" s="874"/>
      <c r="S54" s="853"/>
      <c r="T54" s="853"/>
      <c r="U54" s="851"/>
      <c r="V54" s="852"/>
      <c r="W54" s="853"/>
      <c r="X54" s="853"/>
      <c r="Y54" s="873"/>
      <c r="Z54" s="874"/>
      <c r="AA54" s="853"/>
      <c r="AB54" s="853"/>
      <c r="AC54" s="873"/>
      <c r="AD54" s="874"/>
      <c r="AE54" s="853"/>
      <c r="AF54" s="853"/>
      <c r="AG54" s="851"/>
      <c r="AH54" s="852"/>
      <c r="AI54" s="853"/>
      <c r="AJ54" s="853"/>
      <c r="AK54" s="873"/>
      <c r="AL54" s="852"/>
      <c r="AM54" s="853"/>
      <c r="AN54" s="853"/>
      <c r="AO54" s="873"/>
      <c r="AP54" s="874"/>
      <c r="AQ54" s="853"/>
      <c r="AR54" s="853"/>
      <c r="AS54" s="851"/>
      <c r="AT54" s="856">
        <f t="shared" si="0"/>
        <v>0</v>
      </c>
      <c r="AU54" s="857">
        <f t="shared" si="1"/>
        <v>217.5</v>
      </c>
      <c r="AV54" s="857">
        <f t="shared" si="2"/>
        <v>0</v>
      </c>
      <c r="AW54" s="927">
        <f t="shared" si="3"/>
        <v>0</v>
      </c>
      <c r="AX54" s="1156">
        <f t="shared" si="4"/>
        <v>217.5</v>
      </c>
      <c r="AY54" s="823"/>
      <c r="BB54" s="1158"/>
      <c r="BC54" s="859"/>
    </row>
    <row r="55" spans="1:55" s="744" customFormat="1" ht="17.25" customHeight="1" x14ac:dyDescent="0.25">
      <c r="A55" s="1125">
        <f t="shared" si="5"/>
        <v>48</v>
      </c>
      <c r="B55" s="1154" t="s">
        <v>1570</v>
      </c>
      <c r="C55" s="697" t="s">
        <v>1571</v>
      </c>
      <c r="D55" s="1230" t="s">
        <v>286</v>
      </c>
      <c r="E55" s="1077" t="s">
        <v>1441</v>
      </c>
      <c r="F55" s="852"/>
      <c r="G55" s="853"/>
      <c r="H55" s="853"/>
      <c r="I55" s="873"/>
      <c r="J55" s="928"/>
      <c r="K55" s="857"/>
      <c r="L55" s="857"/>
      <c r="M55" s="855"/>
      <c r="N55" s="856"/>
      <c r="O55" s="857">
        <v>0</v>
      </c>
      <c r="P55" s="857"/>
      <c r="Q55" s="927"/>
      <c r="R55" s="928"/>
      <c r="S55" s="857"/>
      <c r="T55" s="857"/>
      <c r="U55" s="855"/>
      <c r="V55" s="856"/>
      <c r="W55" s="857"/>
      <c r="X55" s="857"/>
      <c r="Y55" s="927"/>
      <c r="Z55" s="928"/>
      <c r="AA55" s="857"/>
      <c r="AB55" s="857"/>
      <c r="AC55" s="927"/>
      <c r="AD55" s="840"/>
      <c r="AE55" s="857"/>
      <c r="AF55" s="853"/>
      <c r="AG55" s="851"/>
      <c r="AH55" s="852"/>
      <c r="AI55" s="853">
        <v>0</v>
      </c>
      <c r="AJ55" s="853"/>
      <c r="AK55" s="873"/>
      <c r="AL55" s="852"/>
      <c r="AM55" s="853"/>
      <c r="AN55" s="853"/>
      <c r="AO55" s="873"/>
      <c r="AP55" s="840"/>
      <c r="AQ55" s="857"/>
      <c r="AR55" s="853"/>
      <c r="AS55" s="851"/>
      <c r="AT55" s="856">
        <f t="shared" si="0"/>
        <v>0</v>
      </c>
      <c r="AU55" s="857">
        <f t="shared" si="1"/>
        <v>0</v>
      </c>
      <c r="AV55" s="857">
        <f t="shared" si="2"/>
        <v>0</v>
      </c>
      <c r="AW55" s="927">
        <f t="shared" si="3"/>
        <v>0</v>
      </c>
      <c r="AX55" s="1156">
        <f t="shared" si="4"/>
        <v>0</v>
      </c>
      <c r="AY55" s="1144"/>
      <c r="BB55" s="971"/>
    </row>
    <row r="56" spans="1:55" s="744" customFormat="1" ht="17.25" customHeight="1" thickBot="1" x14ac:dyDescent="0.3">
      <c r="A56" s="1125">
        <f t="shared" si="5"/>
        <v>49</v>
      </c>
      <c r="B56" s="1154" t="s">
        <v>1438</v>
      </c>
      <c r="C56" s="697" t="s">
        <v>1439</v>
      </c>
      <c r="D56" s="1230" t="s">
        <v>281</v>
      </c>
      <c r="E56" s="1077" t="s">
        <v>1441</v>
      </c>
      <c r="F56" s="827"/>
      <c r="G56" s="825"/>
      <c r="H56" s="825"/>
      <c r="I56" s="822"/>
      <c r="J56" s="836"/>
      <c r="K56" s="821"/>
      <c r="L56" s="821"/>
      <c r="M56" s="826"/>
      <c r="N56" s="827"/>
      <c r="O56" s="825">
        <v>198</v>
      </c>
      <c r="P56" s="825"/>
      <c r="Q56" s="822"/>
      <c r="R56" s="827"/>
      <c r="S56" s="825"/>
      <c r="T56" s="825"/>
      <c r="U56" s="822"/>
      <c r="V56" s="831"/>
      <c r="W56" s="821"/>
      <c r="X56" s="821"/>
      <c r="Y56" s="822"/>
      <c r="Z56" s="836"/>
      <c r="AA56" s="821"/>
      <c r="AB56" s="821"/>
      <c r="AC56" s="830"/>
      <c r="AD56" s="831"/>
      <c r="AE56" s="821"/>
      <c r="AF56" s="821"/>
      <c r="AG56" s="822"/>
      <c r="AH56" s="836"/>
      <c r="AI56" s="821"/>
      <c r="AJ56" s="821"/>
      <c r="AK56" s="832"/>
      <c r="AL56" s="833"/>
      <c r="AM56" s="834"/>
      <c r="AN56" s="834"/>
      <c r="AO56" s="835"/>
      <c r="AP56" s="831"/>
      <c r="AQ56" s="821">
        <v>198.5</v>
      </c>
      <c r="AR56" s="821"/>
      <c r="AS56" s="822"/>
      <c r="AT56" s="856">
        <f t="shared" si="0"/>
        <v>0</v>
      </c>
      <c r="AU56" s="857">
        <f t="shared" si="1"/>
        <v>396.5</v>
      </c>
      <c r="AV56" s="857">
        <f t="shared" si="2"/>
        <v>0</v>
      </c>
      <c r="AW56" s="927">
        <f t="shared" si="3"/>
        <v>0</v>
      </c>
      <c r="AX56" s="1156">
        <f t="shared" si="4"/>
        <v>396.5</v>
      </c>
      <c r="AY56" s="1139"/>
      <c r="BB56" s="971"/>
    </row>
    <row r="57" spans="1:55" s="744" customFormat="1" ht="17.25" customHeight="1" x14ac:dyDescent="0.25">
      <c r="A57" s="1125">
        <f t="shared" si="5"/>
        <v>50</v>
      </c>
      <c r="B57" s="1220" t="s">
        <v>184</v>
      </c>
      <c r="C57" s="1127" t="s">
        <v>1573</v>
      </c>
      <c r="D57" s="1230" t="s">
        <v>281</v>
      </c>
      <c r="E57" s="1077" t="s">
        <v>1574</v>
      </c>
      <c r="F57" s="827"/>
      <c r="G57" s="825"/>
      <c r="H57" s="825"/>
      <c r="I57" s="822"/>
      <c r="J57" s="836"/>
      <c r="K57" s="821"/>
      <c r="L57" s="821"/>
      <c r="M57" s="851"/>
      <c r="N57" s="852"/>
      <c r="O57" s="853"/>
      <c r="P57" s="853">
        <v>258.5</v>
      </c>
      <c r="Q57" s="822"/>
      <c r="R57" s="852"/>
      <c r="S57" s="853"/>
      <c r="T57" s="853"/>
      <c r="U57" s="822"/>
      <c r="V57" s="831"/>
      <c r="W57" s="821"/>
      <c r="X57" s="821"/>
      <c r="Y57" s="822"/>
      <c r="Z57" s="836"/>
      <c r="AA57" s="821"/>
      <c r="AB57" s="821"/>
      <c r="AC57" s="830"/>
      <c r="AD57" s="831"/>
      <c r="AE57" s="821"/>
      <c r="AF57" s="821"/>
      <c r="AG57" s="822"/>
      <c r="AH57" s="836"/>
      <c r="AI57" s="821"/>
      <c r="AJ57" s="821"/>
      <c r="AK57" s="832"/>
      <c r="AL57" s="833"/>
      <c r="AM57" s="834"/>
      <c r="AN57" s="834"/>
      <c r="AO57" s="835"/>
      <c r="AP57" s="831"/>
      <c r="AQ57" s="821"/>
      <c r="AR57" s="821"/>
      <c r="AS57" s="822"/>
      <c r="AT57" s="856">
        <f t="shared" si="0"/>
        <v>0</v>
      </c>
      <c r="AU57" s="857">
        <f t="shared" si="1"/>
        <v>0</v>
      </c>
      <c r="AV57" s="857">
        <f t="shared" si="2"/>
        <v>258.5</v>
      </c>
      <c r="AW57" s="927">
        <f t="shared" si="3"/>
        <v>0</v>
      </c>
      <c r="AX57" s="1156">
        <f t="shared" si="4"/>
        <v>258.5</v>
      </c>
      <c r="AY57" s="1138"/>
      <c r="BB57" s="971"/>
    </row>
    <row r="58" spans="1:55" s="744" customFormat="1" ht="17.25" customHeight="1" x14ac:dyDescent="0.25">
      <c r="A58" s="1125">
        <f t="shared" si="5"/>
        <v>51</v>
      </c>
      <c r="B58" s="1154" t="s">
        <v>42</v>
      </c>
      <c r="C58" s="625" t="s">
        <v>1285</v>
      </c>
      <c r="D58" s="968" t="s">
        <v>286</v>
      </c>
      <c r="E58" s="1077" t="s">
        <v>26</v>
      </c>
      <c r="F58" s="852"/>
      <c r="G58" s="853"/>
      <c r="H58" s="853"/>
      <c r="I58" s="873"/>
      <c r="J58" s="928"/>
      <c r="K58" s="857"/>
      <c r="L58" s="857"/>
      <c r="M58" s="855"/>
      <c r="N58" s="856"/>
      <c r="O58" s="857"/>
      <c r="P58" s="857"/>
      <c r="Q58" s="927">
        <v>0</v>
      </c>
      <c r="R58" s="928"/>
      <c r="S58" s="857"/>
      <c r="T58" s="857"/>
      <c r="U58" s="855"/>
      <c r="V58" s="856"/>
      <c r="W58" s="857"/>
      <c r="X58" s="857"/>
      <c r="Y58" s="927"/>
      <c r="Z58" s="928"/>
      <c r="AA58" s="857"/>
      <c r="AB58" s="857"/>
      <c r="AC58" s="927">
        <v>114.5</v>
      </c>
      <c r="AD58" s="928"/>
      <c r="AE58" s="857"/>
      <c r="AF58" s="853"/>
      <c r="AG58" s="851"/>
      <c r="AH58" s="852"/>
      <c r="AI58" s="853"/>
      <c r="AJ58" s="853"/>
      <c r="AK58" s="873"/>
      <c r="AL58" s="852"/>
      <c r="AM58" s="853"/>
      <c r="AN58" s="853"/>
      <c r="AO58" s="873"/>
      <c r="AP58" s="928"/>
      <c r="AQ58" s="857"/>
      <c r="AR58" s="853"/>
      <c r="AS58" s="851"/>
      <c r="AT58" s="856">
        <f t="shared" si="0"/>
        <v>0</v>
      </c>
      <c r="AU58" s="857">
        <f t="shared" si="1"/>
        <v>0</v>
      </c>
      <c r="AV58" s="857">
        <f t="shared" si="2"/>
        <v>0</v>
      </c>
      <c r="AW58" s="927">
        <f t="shared" si="3"/>
        <v>114.5</v>
      </c>
      <c r="AX58" s="1156">
        <f t="shared" si="4"/>
        <v>114.5</v>
      </c>
      <c r="AY58" s="1144"/>
      <c r="BB58" s="971"/>
    </row>
    <row r="59" spans="1:55" s="744" customFormat="1" ht="17.25" customHeight="1" x14ac:dyDescent="0.25">
      <c r="A59" s="1125">
        <f t="shared" si="5"/>
        <v>52</v>
      </c>
      <c r="B59" s="1154" t="s">
        <v>640</v>
      </c>
      <c r="C59" s="625" t="s">
        <v>1577</v>
      </c>
      <c r="D59" s="968" t="s">
        <v>1422</v>
      </c>
      <c r="E59" s="1077" t="s">
        <v>1584</v>
      </c>
      <c r="F59" s="852"/>
      <c r="G59" s="853"/>
      <c r="H59" s="853"/>
      <c r="I59" s="873"/>
      <c r="J59" s="928"/>
      <c r="K59" s="857"/>
      <c r="L59" s="857"/>
      <c r="M59" s="855"/>
      <c r="N59" s="856"/>
      <c r="O59" s="857"/>
      <c r="P59" s="857"/>
      <c r="Q59" s="927"/>
      <c r="R59" s="928">
        <v>135.5</v>
      </c>
      <c r="S59" s="857"/>
      <c r="T59" s="857"/>
      <c r="U59" s="855"/>
      <c r="V59" s="856"/>
      <c r="W59" s="857"/>
      <c r="X59" s="857"/>
      <c r="Y59" s="927"/>
      <c r="Z59" s="928"/>
      <c r="AA59" s="857"/>
      <c r="AB59" s="857"/>
      <c r="AC59" s="927"/>
      <c r="AD59" s="928"/>
      <c r="AE59" s="857"/>
      <c r="AF59" s="853"/>
      <c r="AG59" s="851"/>
      <c r="AH59" s="852"/>
      <c r="AI59" s="853"/>
      <c r="AJ59" s="853"/>
      <c r="AK59" s="873"/>
      <c r="AL59" s="852">
        <v>203.5</v>
      </c>
      <c r="AM59" s="853"/>
      <c r="AN59" s="853"/>
      <c r="AO59" s="873"/>
      <c r="AP59" s="928"/>
      <c r="AQ59" s="857"/>
      <c r="AR59" s="853"/>
      <c r="AS59" s="851"/>
      <c r="AT59" s="856">
        <f t="shared" si="0"/>
        <v>339</v>
      </c>
      <c r="AU59" s="857">
        <f t="shared" si="1"/>
        <v>0</v>
      </c>
      <c r="AV59" s="857">
        <f t="shared" si="2"/>
        <v>0</v>
      </c>
      <c r="AW59" s="927">
        <f t="shared" si="3"/>
        <v>0</v>
      </c>
      <c r="AX59" s="1156">
        <f t="shared" si="4"/>
        <v>339</v>
      </c>
      <c r="AY59" s="1144"/>
      <c r="BB59" s="971"/>
    </row>
    <row r="60" spans="1:55" s="744" customFormat="1" ht="17.25" customHeight="1" x14ac:dyDescent="0.25">
      <c r="A60" s="1125">
        <f t="shared" si="5"/>
        <v>53</v>
      </c>
      <c r="B60" s="1154" t="s">
        <v>1578</v>
      </c>
      <c r="C60" s="625" t="s">
        <v>1579</v>
      </c>
      <c r="D60" s="968" t="s">
        <v>1422</v>
      </c>
      <c r="E60" s="1077" t="s">
        <v>1585</v>
      </c>
      <c r="F60" s="852"/>
      <c r="G60" s="853"/>
      <c r="H60" s="853"/>
      <c r="I60" s="873"/>
      <c r="J60" s="928"/>
      <c r="K60" s="857"/>
      <c r="L60" s="857"/>
      <c r="M60" s="855"/>
      <c r="N60" s="856"/>
      <c r="O60" s="857"/>
      <c r="P60" s="857"/>
      <c r="Q60" s="927"/>
      <c r="R60" s="928">
        <v>135.5</v>
      </c>
      <c r="S60" s="857"/>
      <c r="T60" s="857"/>
      <c r="U60" s="855"/>
      <c r="V60" s="856"/>
      <c r="W60" s="857"/>
      <c r="X60" s="857"/>
      <c r="Y60" s="927"/>
      <c r="Z60" s="928"/>
      <c r="AA60" s="857"/>
      <c r="AB60" s="857"/>
      <c r="AC60" s="927"/>
      <c r="AD60" s="928"/>
      <c r="AE60" s="857"/>
      <c r="AF60" s="853"/>
      <c r="AG60" s="851"/>
      <c r="AH60" s="852"/>
      <c r="AI60" s="853"/>
      <c r="AJ60" s="853"/>
      <c r="AK60" s="873"/>
      <c r="AL60" s="852">
        <v>203.5</v>
      </c>
      <c r="AM60" s="853"/>
      <c r="AN60" s="853"/>
      <c r="AO60" s="873"/>
      <c r="AP60" s="928">
        <v>274.5</v>
      </c>
      <c r="AQ60" s="857"/>
      <c r="AR60" s="853"/>
      <c r="AS60" s="851"/>
      <c r="AT60" s="856">
        <f t="shared" si="0"/>
        <v>613.5</v>
      </c>
      <c r="AU60" s="857">
        <f t="shared" si="1"/>
        <v>0</v>
      </c>
      <c r="AV60" s="857">
        <f t="shared" si="2"/>
        <v>0</v>
      </c>
      <c r="AW60" s="927">
        <f t="shared" si="3"/>
        <v>0</v>
      </c>
      <c r="AX60" s="1156">
        <f t="shared" si="4"/>
        <v>613.5</v>
      </c>
      <c r="AY60" s="1144"/>
      <c r="BB60" s="971"/>
    </row>
    <row r="61" spans="1:55" s="744" customFormat="1" ht="17.25" customHeight="1" x14ac:dyDescent="0.25">
      <c r="A61" s="1125">
        <f t="shared" si="5"/>
        <v>54</v>
      </c>
      <c r="B61" s="1154" t="s">
        <v>1580</v>
      </c>
      <c r="C61" s="625" t="s">
        <v>1581</v>
      </c>
      <c r="D61" s="968" t="s">
        <v>286</v>
      </c>
      <c r="E61" s="1077" t="s">
        <v>1206</v>
      </c>
      <c r="F61" s="852"/>
      <c r="G61" s="853"/>
      <c r="H61" s="853"/>
      <c r="I61" s="873"/>
      <c r="J61" s="928"/>
      <c r="K61" s="857"/>
      <c r="L61" s="857"/>
      <c r="M61" s="855"/>
      <c r="N61" s="856"/>
      <c r="O61" s="857"/>
      <c r="P61" s="857"/>
      <c r="Q61" s="927"/>
      <c r="R61" s="928">
        <v>72</v>
      </c>
      <c r="S61" s="857"/>
      <c r="T61" s="857"/>
      <c r="U61" s="855"/>
      <c r="V61" s="856"/>
      <c r="W61" s="857"/>
      <c r="X61" s="857"/>
      <c r="Y61" s="927"/>
      <c r="Z61" s="928"/>
      <c r="AA61" s="857"/>
      <c r="AB61" s="857"/>
      <c r="AC61" s="927"/>
      <c r="AD61" s="928"/>
      <c r="AE61" s="857"/>
      <c r="AF61" s="853"/>
      <c r="AG61" s="851"/>
      <c r="AH61" s="852"/>
      <c r="AI61" s="853"/>
      <c r="AJ61" s="853"/>
      <c r="AK61" s="873"/>
      <c r="AL61" s="852"/>
      <c r="AM61" s="853"/>
      <c r="AN61" s="853"/>
      <c r="AO61" s="873"/>
      <c r="AP61" s="928"/>
      <c r="AQ61" s="857"/>
      <c r="AR61" s="853"/>
      <c r="AS61" s="851"/>
      <c r="AT61" s="856">
        <f t="shared" si="0"/>
        <v>72</v>
      </c>
      <c r="AU61" s="857">
        <f t="shared" si="1"/>
        <v>0</v>
      </c>
      <c r="AV61" s="857">
        <f t="shared" si="2"/>
        <v>0</v>
      </c>
      <c r="AW61" s="927">
        <f t="shared" si="3"/>
        <v>0</v>
      </c>
      <c r="AX61" s="1156">
        <f t="shared" si="4"/>
        <v>72</v>
      </c>
      <c r="AY61" s="1144"/>
      <c r="BB61" s="971"/>
    </row>
    <row r="62" spans="1:55" s="744" customFormat="1" ht="17.25" customHeight="1" x14ac:dyDescent="0.25">
      <c r="A62" s="1125">
        <f t="shared" si="5"/>
        <v>55</v>
      </c>
      <c r="B62" s="1154" t="s">
        <v>1582</v>
      </c>
      <c r="C62" s="625" t="s">
        <v>1583</v>
      </c>
      <c r="D62" s="968" t="s">
        <v>1422</v>
      </c>
      <c r="E62" s="1077" t="s">
        <v>1586</v>
      </c>
      <c r="F62" s="852"/>
      <c r="G62" s="853"/>
      <c r="H62" s="853"/>
      <c r="I62" s="873"/>
      <c r="J62" s="928"/>
      <c r="K62" s="857"/>
      <c r="L62" s="857"/>
      <c r="M62" s="855"/>
      <c r="N62" s="856"/>
      <c r="O62" s="857"/>
      <c r="P62" s="857"/>
      <c r="Q62" s="927"/>
      <c r="R62" s="928">
        <v>102.5</v>
      </c>
      <c r="S62" s="857"/>
      <c r="T62" s="857"/>
      <c r="U62" s="855"/>
      <c r="V62" s="856"/>
      <c r="W62" s="857"/>
      <c r="X62" s="857"/>
      <c r="Y62" s="927"/>
      <c r="Z62" s="928"/>
      <c r="AA62" s="857"/>
      <c r="AB62" s="857"/>
      <c r="AC62" s="927"/>
      <c r="AD62" s="928"/>
      <c r="AE62" s="857"/>
      <c r="AF62" s="853"/>
      <c r="AG62" s="851"/>
      <c r="AH62" s="852"/>
      <c r="AI62" s="853"/>
      <c r="AJ62" s="853"/>
      <c r="AK62" s="873"/>
      <c r="AL62" s="852"/>
      <c r="AM62" s="853"/>
      <c r="AN62" s="853"/>
      <c r="AO62" s="873"/>
      <c r="AP62" s="928"/>
      <c r="AQ62" s="857"/>
      <c r="AR62" s="853"/>
      <c r="AS62" s="851"/>
      <c r="AT62" s="856">
        <f t="shared" si="0"/>
        <v>102.5</v>
      </c>
      <c r="AU62" s="857">
        <f t="shared" si="1"/>
        <v>0</v>
      </c>
      <c r="AV62" s="857">
        <f t="shared" si="2"/>
        <v>0</v>
      </c>
      <c r="AW62" s="927">
        <f t="shared" si="3"/>
        <v>0</v>
      </c>
      <c r="AX62" s="1156">
        <f t="shared" si="4"/>
        <v>102.5</v>
      </c>
      <c r="AY62" s="1144"/>
      <c r="BB62" s="971"/>
    </row>
    <row r="63" spans="1:55" s="744" customFormat="1" ht="17.25" customHeight="1" x14ac:dyDescent="0.25">
      <c r="A63" s="1125">
        <f t="shared" si="5"/>
        <v>56</v>
      </c>
      <c r="B63" s="1154" t="s">
        <v>1463</v>
      </c>
      <c r="C63" s="625" t="s">
        <v>1464</v>
      </c>
      <c r="D63" s="968" t="s">
        <v>1422</v>
      </c>
      <c r="E63" s="1077" t="s">
        <v>494</v>
      </c>
      <c r="F63" s="852"/>
      <c r="G63" s="853"/>
      <c r="H63" s="853"/>
      <c r="I63" s="873"/>
      <c r="J63" s="928"/>
      <c r="K63" s="857"/>
      <c r="L63" s="857"/>
      <c r="M63" s="855"/>
      <c r="N63" s="856"/>
      <c r="O63" s="857"/>
      <c r="P63" s="857"/>
      <c r="Q63" s="927"/>
      <c r="R63" s="928">
        <v>211.5</v>
      </c>
      <c r="S63" s="857"/>
      <c r="T63" s="857"/>
      <c r="U63" s="855"/>
      <c r="V63" s="856"/>
      <c r="W63" s="857"/>
      <c r="X63" s="857"/>
      <c r="Y63" s="927"/>
      <c r="Z63" s="928"/>
      <c r="AA63" s="857"/>
      <c r="AB63" s="857"/>
      <c r="AC63" s="927"/>
      <c r="AD63" s="928"/>
      <c r="AE63" s="857"/>
      <c r="AF63" s="853"/>
      <c r="AG63" s="851"/>
      <c r="AH63" s="852"/>
      <c r="AI63" s="853"/>
      <c r="AJ63" s="853"/>
      <c r="AK63" s="873"/>
      <c r="AL63" s="852"/>
      <c r="AM63" s="853"/>
      <c r="AN63" s="853"/>
      <c r="AO63" s="873"/>
      <c r="AP63" s="928"/>
      <c r="AQ63" s="857"/>
      <c r="AR63" s="853"/>
      <c r="AS63" s="851"/>
      <c r="AT63" s="856">
        <f t="shared" si="0"/>
        <v>211.5</v>
      </c>
      <c r="AU63" s="857">
        <f t="shared" si="1"/>
        <v>0</v>
      </c>
      <c r="AV63" s="857">
        <f t="shared" si="2"/>
        <v>0</v>
      </c>
      <c r="AW63" s="927">
        <f t="shared" si="3"/>
        <v>0</v>
      </c>
      <c r="AX63" s="1156">
        <f t="shared" si="4"/>
        <v>211.5</v>
      </c>
      <c r="AY63" s="1144"/>
      <c r="BB63" s="971"/>
    </row>
    <row r="64" spans="1:55" s="744" customFormat="1" ht="17.25" customHeight="1" x14ac:dyDescent="0.25">
      <c r="A64" s="1125">
        <f t="shared" si="5"/>
        <v>57</v>
      </c>
      <c r="B64" s="1154" t="s">
        <v>1456</v>
      </c>
      <c r="C64" s="625" t="s">
        <v>1457</v>
      </c>
      <c r="D64" s="968" t="s">
        <v>1422</v>
      </c>
      <c r="E64" s="1077" t="s">
        <v>1206</v>
      </c>
      <c r="F64" s="852"/>
      <c r="G64" s="853"/>
      <c r="H64" s="853"/>
      <c r="I64" s="873"/>
      <c r="J64" s="928"/>
      <c r="K64" s="857"/>
      <c r="L64" s="857"/>
      <c r="M64" s="855"/>
      <c r="N64" s="856"/>
      <c r="O64" s="857"/>
      <c r="P64" s="857"/>
      <c r="Q64" s="927"/>
      <c r="R64" s="928">
        <v>246.5</v>
      </c>
      <c r="S64" s="857"/>
      <c r="T64" s="857"/>
      <c r="U64" s="855"/>
      <c r="V64" s="856"/>
      <c r="W64" s="857"/>
      <c r="X64" s="857"/>
      <c r="Y64" s="927"/>
      <c r="Z64" s="928"/>
      <c r="AA64" s="857"/>
      <c r="AB64" s="857"/>
      <c r="AC64" s="927"/>
      <c r="AD64" s="928"/>
      <c r="AE64" s="857"/>
      <c r="AF64" s="853"/>
      <c r="AG64" s="851"/>
      <c r="AH64" s="852"/>
      <c r="AI64" s="853"/>
      <c r="AJ64" s="853"/>
      <c r="AK64" s="873"/>
      <c r="AL64" s="852"/>
      <c r="AM64" s="853"/>
      <c r="AN64" s="853"/>
      <c r="AO64" s="873"/>
      <c r="AP64" s="928"/>
      <c r="AQ64" s="857"/>
      <c r="AR64" s="853"/>
      <c r="AS64" s="851"/>
      <c r="AT64" s="856">
        <f t="shared" si="0"/>
        <v>246.5</v>
      </c>
      <c r="AU64" s="857">
        <f t="shared" si="1"/>
        <v>0</v>
      </c>
      <c r="AV64" s="857">
        <f t="shared" si="2"/>
        <v>0</v>
      </c>
      <c r="AW64" s="927">
        <f t="shared" si="3"/>
        <v>0</v>
      </c>
      <c r="AX64" s="1156">
        <f t="shared" si="4"/>
        <v>246.5</v>
      </c>
      <c r="AY64" s="1144"/>
      <c r="BB64" s="971"/>
    </row>
    <row r="65" spans="1:54" s="744" customFormat="1" ht="17.25" customHeight="1" x14ac:dyDescent="0.25">
      <c r="A65" s="1125">
        <f t="shared" si="5"/>
        <v>58</v>
      </c>
      <c r="B65" s="1154" t="s">
        <v>1462</v>
      </c>
      <c r="C65" s="625" t="s">
        <v>796</v>
      </c>
      <c r="D65" s="968" t="s">
        <v>1422</v>
      </c>
      <c r="E65" s="1077" t="s">
        <v>1206</v>
      </c>
      <c r="F65" s="852"/>
      <c r="G65" s="853"/>
      <c r="H65" s="853"/>
      <c r="I65" s="873"/>
      <c r="J65" s="928"/>
      <c r="K65" s="857"/>
      <c r="L65" s="857"/>
      <c r="M65" s="855"/>
      <c r="N65" s="856"/>
      <c r="O65" s="857"/>
      <c r="P65" s="857"/>
      <c r="Q65" s="927"/>
      <c r="R65" s="928">
        <v>223.5</v>
      </c>
      <c r="S65" s="857"/>
      <c r="T65" s="857"/>
      <c r="U65" s="855"/>
      <c r="V65" s="856"/>
      <c r="W65" s="857"/>
      <c r="X65" s="857"/>
      <c r="Y65" s="927"/>
      <c r="Z65" s="928"/>
      <c r="AA65" s="857"/>
      <c r="AB65" s="857"/>
      <c r="AC65" s="927"/>
      <c r="AD65" s="928"/>
      <c r="AE65" s="857"/>
      <c r="AF65" s="853"/>
      <c r="AG65" s="851"/>
      <c r="AH65" s="852"/>
      <c r="AI65" s="853"/>
      <c r="AJ65" s="853"/>
      <c r="AK65" s="873"/>
      <c r="AL65" s="852"/>
      <c r="AM65" s="853"/>
      <c r="AN65" s="853"/>
      <c r="AO65" s="873"/>
      <c r="AP65" s="928"/>
      <c r="AQ65" s="857"/>
      <c r="AR65" s="853"/>
      <c r="AS65" s="851"/>
      <c r="AT65" s="856">
        <f t="shared" si="0"/>
        <v>223.5</v>
      </c>
      <c r="AU65" s="857">
        <f t="shared" si="1"/>
        <v>0</v>
      </c>
      <c r="AV65" s="857">
        <f t="shared" si="2"/>
        <v>0</v>
      </c>
      <c r="AW65" s="927">
        <f t="shared" si="3"/>
        <v>0</v>
      </c>
      <c r="AX65" s="1156">
        <f t="shared" si="4"/>
        <v>223.5</v>
      </c>
      <c r="AY65" s="1144"/>
      <c r="BB65" s="971"/>
    </row>
    <row r="66" spans="1:54" s="744" customFormat="1" ht="17.25" customHeight="1" x14ac:dyDescent="0.25">
      <c r="A66" s="1125">
        <f t="shared" si="5"/>
        <v>59</v>
      </c>
      <c r="B66" s="1154" t="s">
        <v>660</v>
      </c>
      <c r="C66" s="625" t="s">
        <v>1305</v>
      </c>
      <c r="D66" s="968" t="s">
        <v>1422</v>
      </c>
      <c r="E66" s="1077" t="s">
        <v>1590</v>
      </c>
      <c r="F66" s="852"/>
      <c r="G66" s="853"/>
      <c r="H66" s="853"/>
      <c r="I66" s="873"/>
      <c r="J66" s="928"/>
      <c r="K66" s="857"/>
      <c r="L66" s="857"/>
      <c r="M66" s="855"/>
      <c r="N66" s="856"/>
      <c r="O66" s="857"/>
      <c r="P66" s="857"/>
      <c r="Q66" s="927"/>
      <c r="R66" s="928">
        <v>255</v>
      </c>
      <c r="S66" s="857"/>
      <c r="T66" s="857"/>
      <c r="U66" s="855"/>
      <c r="V66" s="856"/>
      <c r="W66" s="857">
        <v>249.5</v>
      </c>
      <c r="X66" s="857"/>
      <c r="Y66" s="927"/>
      <c r="Z66" s="928"/>
      <c r="AA66" s="857">
        <v>178.75</v>
      </c>
      <c r="AB66" s="857"/>
      <c r="AC66" s="927"/>
      <c r="AD66" s="928"/>
      <c r="AE66" s="857"/>
      <c r="AF66" s="853"/>
      <c r="AG66" s="851"/>
      <c r="AH66" s="852"/>
      <c r="AI66" s="853"/>
      <c r="AJ66" s="853"/>
      <c r="AK66" s="873"/>
      <c r="AL66" s="852"/>
      <c r="AM66" s="853"/>
      <c r="AN66" s="853"/>
      <c r="AO66" s="873"/>
      <c r="AP66" s="928"/>
      <c r="AQ66" s="857"/>
      <c r="AR66" s="853"/>
      <c r="AS66" s="851"/>
      <c r="AT66" s="856">
        <f t="shared" si="0"/>
        <v>255</v>
      </c>
      <c r="AU66" s="857">
        <f t="shared" si="1"/>
        <v>428.25</v>
      </c>
      <c r="AV66" s="857">
        <f t="shared" si="2"/>
        <v>0</v>
      </c>
      <c r="AW66" s="927">
        <f t="shared" si="3"/>
        <v>0</v>
      </c>
      <c r="AX66" s="1156">
        <f t="shared" si="4"/>
        <v>683.25</v>
      </c>
      <c r="AY66" s="1144"/>
      <c r="BB66" s="971"/>
    </row>
    <row r="67" spans="1:54" s="744" customFormat="1" ht="17.25" customHeight="1" x14ac:dyDescent="0.25">
      <c r="A67" s="1125">
        <f t="shared" si="5"/>
        <v>60</v>
      </c>
      <c r="B67" s="1154" t="s">
        <v>1226</v>
      </c>
      <c r="C67" s="625" t="s">
        <v>789</v>
      </c>
      <c r="D67" s="968" t="s">
        <v>1422</v>
      </c>
      <c r="E67" s="1077" t="s">
        <v>1591</v>
      </c>
      <c r="F67" s="852"/>
      <c r="G67" s="853"/>
      <c r="H67" s="853"/>
      <c r="I67" s="873"/>
      <c r="J67" s="928"/>
      <c r="K67" s="857"/>
      <c r="L67" s="857"/>
      <c r="M67" s="855"/>
      <c r="N67" s="856"/>
      <c r="O67" s="857"/>
      <c r="P67" s="857"/>
      <c r="Q67" s="927"/>
      <c r="R67" s="928">
        <v>192.5</v>
      </c>
      <c r="S67" s="857"/>
      <c r="T67" s="857"/>
      <c r="U67" s="855"/>
      <c r="V67" s="856"/>
      <c r="W67" s="857"/>
      <c r="X67" s="857"/>
      <c r="Y67" s="927"/>
      <c r="Z67" s="928"/>
      <c r="AA67" s="857"/>
      <c r="AB67" s="857"/>
      <c r="AC67" s="927"/>
      <c r="AD67" s="928"/>
      <c r="AE67" s="857"/>
      <c r="AF67" s="853"/>
      <c r="AG67" s="851"/>
      <c r="AH67" s="852"/>
      <c r="AI67" s="853"/>
      <c r="AJ67" s="853"/>
      <c r="AK67" s="873"/>
      <c r="AL67" s="852"/>
      <c r="AM67" s="853"/>
      <c r="AN67" s="853"/>
      <c r="AO67" s="873"/>
      <c r="AP67" s="928"/>
      <c r="AQ67" s="857"/>
      <c r="AR67" s="853"/>
      <c r="AS67" s="851"/>
      <c r="AT67" s="856">
        <f t="shared" si="0"/>
        <v>192.5</v>
      </c>
      <c r="AU67" s="857">
        <f t="shared" si="1"/>
        <v>0</v>
      </c>
      <c r="AV67" s="857">
        <f t="shared" si="2"/>
        <v>0</v>
      </c>
      <c r="AW67" s="927">
        <f t="shared" si="3"/>
        <v>0</v>
      </c>
      <c r="AX67" s="1156">
        <f t="shared" si="4"/>
        <v>192.5</v>
      </c>
      <c r="AY67" s="1144"/>
      <c r="BB67" s="971"/>
    </row>
    <row r="68" spans="1:54" s="744" customFormat="1" ht="17.25" customHeight="1" x14ac:dyDescent="0.25">
      <c r="A68" s="1125">
        <f t="shared" si="5"/>
        <v>61</v>
      </c>
      <c r="B68" s="1154" t="s">
        <v>1588</v>
      </c>
      <c r="C68" s="625" t="s">
        <v>1589</v>
      </c>
      <c r="D68" s="968" t="s">
        <v>286</v>
      </c>
      <c r="E68" s="1077" t="s">
        <v>1592</v>
      </c>
      <c r="F68" s="852"/>
      <c r="G68" s="853"/>
      <c r="H68" s="853"/>
      <c r="I68" s="873"/>
      <c r="J68" s="928"/>
      <c r="K68" s="857"/>
      <c r="L68" s="857"/>
      <c r="M68" s="855"/>
      <c r="N68" s="856"/>
      <c r="O68" s="857"/>
      <c r="P68" s="857"/>
      <c r="Q68" s="927"/>
      <c r="R68" s="928">
        <v>264</v>
      </c>
      <c r="S68" s="857"/>
      <c r="T68" s="857"/>
      <c r="U68" s="855"/>
      <c r="V68" s="856"/>
      <c r="W68" s="857"/>
      <c r="X68" s="857"/>
      <c r="Y68" s="927"/>
      <c r="Z68" s="928"/>
      <c r="AA68" s="857"/>
      <c r="AB68" s="857"/>
      <c r="AC68" s="927"/>
      <c r="AD68" s="928"/>
      <c r="AE68" s="857"/>
      <c r="AF68" s="853"/>
      <c r="AG68" s="851"/>
      <c r="AH68" s="852"/>
      <c r="AI68" s="853"/>
      <c r="AJ68" s="853"/>
      <c r="AK68" s="873"/>
      <c r="AL68" s="852"/>
      <c r="AM68" s="853"/>
      <c r="AN68" s="853"/>
      <c r="AO68" s="873"/>
      <c r="AP68" s="928"/>
      <c r="AQ68" s="857">
        <v>192.5</v>
      </c>
      <c r="AR68" s="853"/>
      <c r="AS68" s="851"/>
      <c r="AT68" s="856">
        <f t="shared" si="0"/>
        <v>264</v>
      </c>
      <c r="AU68" s="857">
        <f t="shared" si="1"/>
        <v>192.5</v>
      </c>
      <c r="AV68" s="857">
        <f t="shared" si="2"/>
        <v>0</v>
      </c>
      <c r="AW68" s="927">
        <f t="shared" si="3"/>
        <v>0</v>
      </c>
      <c r="AX68" s="1156">
        <f t="shared" si="4"/>
        <v>456.5</v>
      </c>
      <c r="AY68" s="1144"/>
      <c r="BB68" s="971"/>
    </row>
    <row r="69" spans="1:54" s="744" customFormat="1" ht="17.25" customHeight="1" x14ac:dyDescent="0.25">
      <c r="A69" s="1125">
        <f t="shared" si="5"/>
        <v>62</v>
      </c>
      <c r="B69" s="1154" t="s">
        <v>1475</v>
      </c>
      <c r="C69" s="625" t="s">
        <v>1593</v>
      </c>
      <c r="D69" s="968" t="s">
        <v>286</v>
      </c>
      <c r="E69" s="1077" t="s">
        <v>436</v>
      </c>
      <c r="F69" s="852"/>
      <c r="G69" s="853"/>
      <c r="H69" s="853"/>
      <c r="I69" s="873"/>
      <c r="J69" s="928"/>
      <c r="K69" s="857"/>
      <c r="L69" s="857"/>
      <c r="M69" s="855"/>
      <c r="N69" s="856"/>
      <c r="O69" s="857"/>
      <c r="P69" s="857"/>
      <c r="Q69" s="927"/>
      <c r="R69" s="928"/>
      <c r="S69" s="857">
        <v>21</v>
      </c>
      <c r="T69" s="857"/>
      <c r="U69" s="855"/>
      <c r="V69" s="856"/>
      <c r="W69" s="857"/>
      <c r="X69" s="857"/>
      <c r="Y69" s="927"/>
      <c r="Z69" s="928"/>
      <c r="AA69" s="857"/>
      <c r="AB69" s="857"/>
      <c r="AC69" s="927"/>
      <c r="AD69" s="928"/>
      <c r="AE69" s="857"/>
      <c r="AF69" s="853"/>
      <c r="AG69" s="851"/>
      <c r="AH69" s="852"/>
      <c r="AI69" s="853"/>
      <c r="AJ69" s="853"/>
      <c r="AK69" s="873"/>
      <c r="AL69" s="852"/>
      <c r="AM69" s="853"/>
      <c r="AN69" s="853"/>
      <c r="AO69" s="873"/>
      <c r="AP69" s="928"/>
      <c r="AQ69" s="857"/>
      <c r="AR69" s="853"/>
      <c r="AS69" s="851"/>
      <c r="AT69" s="856">
        <f t="shared" si="0"/>
        <v>0</v>
      </c>
      <c r="AU69" s="857">
        <f t="shared" si="1"/>
        <v>21</v>
      </c>
      <c r="AV69" s="857">
        <f t="shared" si="2"/>
        <v>0</v>
      </c>
      <c r="AW69" s="927">
        <f t="shared" si="3"/>
        <v>0</v>
      </c>
      <c r="AX69" s="1156">
        <f t="shared" si="4"/>
        <v>21</v>
      </c>
      <c r="AY69" s="1144"/>
      <c r="BB69" s="971"/>
    </row>
    <row r="70" spans="1:54" s="744" customFormat="1" ht="17.25" customHeight="1" x14ac:dyDescent="0.25">
      <c r="A70" s="1125">
        <f t="shared" si="5"/>
        <v>63</v>
      </c>
      <c r="B70" s="1154" t="s">
        <v>70</v>
      </c>
      <c r="C70" s="625" t="s">
        <v>1594</v>
      </c>
      <c r="D70" s="968" t="s">
        <v>286</v>
      </c>
      <c r="E70" s="1077" t="s">
        <v>1346</v>
      </c>
      <c r="F70" s="852"/>
      <c r="G70" s="853"/>
      <c r="H70" s="853"/>
      <c r="I70" s="873"/>
      <c r="J70" s="928"/>
      <c r="K70" s="857"/>
      <c r="L70" s="857"/>
      <c r="M70" s="855"/>
      <c r="N70" s="856"/>
      <c r="O70" s="857"/>
      <c r="P70" s="857"/>
      <c r="Q70" s="927"/>
      <c r="R70" s="928"/>
      <c r="S70" s="857">
        <v>275.5</v>
      </c>
      <c r="T70" s="857"/>
      <c r="U70" s="855"/>
      <c r="V70" s="856"/>
      <c r="W70" s="857"/>
      <c r="X70" s="857"/>
      <c r="Y70" s="927"/>
      <c r="Z70" s="928"/>
      <c r="AA70" s="857"/>
      <c r="AB70" s="857"/>
      <c r="AC70" s="927"/>
      <c r="AD70" s="928"/>
      <c r="AE70" s="857"/>
      <c r="AF70" s="853"/>
      <c r="AG70" s="851"/>
      <c r="AH70" s="852"/>
      <c r="AI70" s="853"/>
      <c r="AJ70" s="853"/>
      <c r="AK70" s="873"/>
      <c r="AL70" s="852"/>
      <c r="AM70" s="853"/>
      <c r="AN70" s="853"/>
      <c r="AO70" s="873"/>
      <c r="AP70" s="928"/>
      <c r="AQ70" s="857"/>
      <c r="AR70" s="853"/>
      <c r="AS70" s="851"/>
      <c r="AT70" s="856">
        <f t="shared" si="0"/>
        <v>0</v>
      </c>
      <c r="AU70" s="857">
        <f t="shared" si="1"/>
        <v>275.5</v>
      </c>
      <c r="AV70" s="857">
        <f t="shared" si="2"/>
        <v>0</v>
      </c>
      <c r="AW70" s="927">
        <f t="shared" si="3"/>
        <v>0</v>
      </c>
      <c r="AX70" s="1156">
        <f t="shared" si="4"/>
        <v>275.5</v>
      </c>
      <c r="AY70" s="1144"/>
      <c r="BB70" s="971"/>
    </row>
    <row r="71" spans="1:54" s="744" customFormat="1" ht="17.25" customHeight="1" x14ac:dyDescent="0.25">
      <c r="A71" s="1125">
        <f t="shared" si="5"/>
        <v>64</v>
      </c>
      <c r="B71" s="1154" t="s">
        <v>152</v>
      </c>
      <c r="C71" s="625" t="s">
        <v>1473</v>
      </c>
      <c r="D71" s="968" t="s">
        <v>286</v>
      </c>
      <c r="E71" s="1077" t="s">
        <v>194</v>
      </c>
      <c r="F71" s="852"/>
      <c r="G71" s="853"/>
      <c r="H71" s="853"/>
      <c r="I71" s="873"/>
      <c r="J71" s="928"/>
      <c r="K71" s="857"/>
      <c r="L71" s="857"/>
      <c r="M71" s="855"/>
      <c r="N71" s="856"/>
      <c r="O71" s="857"/>
      <c r="P71" s="857"/>
      <c r="Q71" s="927"/>
      <c r="R71" s="928"/>
      <c r="S71" s="857">
        <v>250</v>
      </c>
      <c r="T71" s="857"/>
      <c r="U71" s="855"/>
      <c r="V71" s="856"/>
      <c r="W71" s="857"/>
      <c r="X71" s="857"/>
      <c r="Y71" s="927"/>
      <c r="Z71" s="928"/>
      <c r="AA71" s="857"/>
      <c r="AB71" s="857"/>
      <c r="AC71" s="927"/>
      <c r="AD71" s="928"/>
      <c r="AE71" s="857"/>
      <c r="AF71" s="853"/>
      <c r="AG71" s="851"/>
      <c r="AH71" s="852"/>
      <c r="AI71" s="853"/>
      <c r="AJ71" s="853"/>
      <c r="AK71" s="873"/>
      <c r="AL71" s="852"/>
      <c r="AM71" s="853"/>
      <c r="AN71" s="853"/>
      <c r="AO71" s="873"/>
      <c r="AP71" s="928"/>
      <c r="AQ71" s="857"/>
      <c r="AR71" s="853"/>
      <c r="AS71" s="851"/>
      <c r="AT71" s="856">
        <f t="shared" si="0"/>
        <v>0</v>
      </c>
      <c r="AU71" s="857">
        <f t="shared" si="1"/>
        <v>250</v>
      </c>
      <c r="AV71" s="857">
        <f t="shared" si="2"/>
        <v>0</v>
      </c>
      <c r="AW71" s="927">
        <f t="shared" si="3"/>
        <v>0</v>
      </c>
      <c r="AX71" s="1156">
        <f t="shared" si="4"/>
        <v>250</v>
      </c>
      <c r="AY71" s="1144"/>
      <c r="BB71" s="971"/>
    </row>
    <row r="72" spans="1:54" s="744" customFormat="1" ht="17.25" customHeight="1" x14ac:dyDescent="0.25">
      <c r="A72" s="1125">
        <f t="shared" si="5"/>
        <v>65</v>
      </c>
      <c r="B72" s="1154" t="s">
        <v>1299</v>
      </c>
      <c r="C72" s="625" t="s">
        <v>1595</v>
      </c>
      <c r="D72" s="968" t="s">
        <v>1422</v>
      </c>
      <c r="E72" s="1077" t="s">
        <v>1346</v>
      </c>
      <c r="F72" s="852"/>
      <c r="G72" s="853"/>
      <c r="H72" s="853"/>
      <c r="I72" s="873"/>
      <c r="J72" s="928"/>
      <c r="K72" s="857"/>
      <c r="L72" s="857"/>
      <c r="M72" s="855"/>
      <c r="N72" s="856"/>
      <c r="O72" s="857"/>
      <c r="P72" s="857"/>
      <c r="Q72" s="927"/>
      <c r="R72" s="928"/>
      <c r="S72" s="857">
        <v>239</v>
      </c>
      <c r="T72" s="857"/>
      <c r="U72" s="855"/>
      <c r="V72" s="856"/>
      <c r="W72" s="857"/>
      <c r="X72" s="857"/>
      <c r="Y72" s="927"/>
      <c r="Z72" s="928"/>
      <c r="AA72" s="857">
        <v>209</v>
      </c>
      <c r="AB72" s="857"/>
      <c r="AC72" s="927"/>
      <c r="AD72" s="928"/>
      <c r="AE72" s="857"/>
      <c r="AF72" s="853"/>
      <c r="AG72" s="851"/>
      <c r="AH72" s="852"/>
      <c r="AI72" s="853"/>
      <c r="AJ72" s="853"/>
      <c r="AK72" s="873"/>
      <c r="AL72" s="852"/>
      <c r="AM72" s="853"/>
      <c r="AN72" s="853"/>
      <c r="AO72" s="873"/>
      <c r="AP72" s="928"/>
      <c r="AQ72" s="857"/>
      <c r="AR72" s="853"/>
      <c r="AS72" s="851"/>
      <c r="AT72" s="856">
        <f t="shared" si="0"/>
        <v>0</v>
      </c>
      <c r="AU72" s="857">
        <f t="shared" si="1"/>
        <v>448</v>
      </c>
      <c r="AV72" s="857">
        <f t="shared" si="2"/>
        <v>0</v>
      </c>
      <c r="AW72" s="927">
        <f t="shared" si="3"/>
        <v>0</v>
      </c>
      <c r="AX72" s="1156">
        <f t="shared" si="4"/>
        <v>448</v>
      </c>
      <c r="AY72" s="1144"/>
      <c r="BB72" s="971"/>
    </row>
    <row r="73" spans="1:54" s="744" customFormat="1" ht="17.25" customHeight="1" x14ac:dyDescent="0.25">
      <c r="A73" s="1125">
        <f t="shared" si="5"/>
        <v>66</v>
      </c>
      <c r="B73" s="1154" t="s">
        <v>1276</v>
      </c>
      <c r="C73" s="625" t="s">
        <v>1596</v>
      </c>
      <c r="D73" s="968" t="s">
        <v>286</v>
      </c>
      <c r="E73" s="1077" t="s">
        <v>1346</v>
      </c>
      <c r="F73" s="852"/>
      <c r="G73" s="853"/>
      <c r="H73" s="853"/>
      <c r="I73" s="873"/>
      <c r="J73" s="928"/>
      <c r="K73" s="857"/>
      <c r="L73" s="857"/>
      <c r="M73" s="855"/>
      <c r="N73" s="856"/>
      <c r="O73" s="857"/>
      <c r="P73" s="857"/>
      <c r="Q73" s="927"/>
      <c r="R73" s="928"/>
      <c r="S73" s="857">
        <v>260</v>
      </c>
      <c r="T73" s="857"/>
      <c r="U73" s="855"/>
      <c r="V73" s="856"/>
      <c r="W73" s="857"/>
      <c r="X73" s="857"/>
      <c r="Y73" s="927"/>
      <c r="Z73" s="928"/>
      <c r="AA73" s="857">
        <v>221.25</v>
      </c>
      <c r="AB73" s="857"/>
      <c r="AC73" s="927"/>
      <c r="AD73" s="928"/>
      <c r="AE73" s="857"/>
      <c r="AF73" s="853"/>
      <c r="AG73" s="851"/>
      <c r="AH73" s="852"/>
      <c r="AI73" s="853"/>
      <c r="AJ73" s="853"/>
      <c r="AK73" s="873"/>
      <c r="AL73" s="852"/>
      <c r="AM73" s="853"/>
      <c r="AN73" s="853"/>
      <c r="AO73" s="873"/>
      <c r="AP73" s="928"/>
      <c r="AQ73" s="857"/>
      <c r="AR73" s="853"/>
      <c r="AS73" s="851"/>
      <c r="AT73" s="856">
        <f t="shared" ref="AT73:AT120" si="6">F73+J73+N73+R73+V73+Z73+AD73+AH73+AL73+AP73</f>
        <v>0</v>
      </c>
      <c r="AU73" s="857">
        <f t="shared" ref="AU73:AU120" si="7">G73+K73+O73+S73+W73+AA73+AE73+AI73+AM73+AQ73</f>
        <v>481.25</v>
      </c>
      <c r="AV73" s="857">
        <f t="shared" ref="AV73:AV120" si="8">H73+L73+P73+T73+X73+AB73+AF73+AJ73+AN73+AR73</f>
        <v>0</v>
      </c>
      <c r="AW73" s="927">
        <f t="shared" ref="AW73:AW120" si="9">I73+M73+Q73+U73+Y73+AC73+AG73+AK73+AO73+AS73</f>
        <v>0</v>
      </c>
      <c r="AX73" s="1156">
        <f t="shared" ref="AX73:AX120" si="10">SUM(AT73:AW73)</f>
        <v>481.25</v>
      </c>
      <c r="AY73" s="1144"/>
      <c r="BB73" s="971"/>
    </row>
    <row r="74" spans="1:54" s="744" customFormat="1" ht="17.25" customHeight="1" x14ac:dyDescent="0.25">
      <c r="A74" s="1125">
        <f t="shared" ref="A74:A120" si="11">A73+1</f>
        <v>67</v>
      </c>
      <c r="B74" s="1154" t="s">
        <v>1271</v>
      </c>
      <c r="C74" s="625" t="s">
        <v>1272</v>
      </c>
      <c r="D74" s="968" t="s">
        <v>1422</v>
      </c>
      <c r="E74" s="1077" t="s">
        <v>1597</v>
      </c>
      <c r="F74" s="852"/>
      <c r="G74" s="853"/>
      <c r="H74" s="853"/>
      <c r="I74" s="873"/>
      <c r="J74" s="928"/>
      <c r="K74" s="857"/>
      <c r="L74" s="857"/>
      <c r="M74" s="855"/>
      <c r="N74" s="856"/>
      <c r="O74" s="857"/>
      <c r="P74" s="857"/>
      <c r="Q74" s="927"/>
      <c r="R74" s="928"/>
      <c r="S74" s="857"/>
      <c r="T74" s="857">
        <v>115</v>
      </c>
      <c r="U74" s="855"/>
      <c r="V74" s="856"/>
      <c r="W74" s="857"/>
      <c r="X74" s="857"/>
      <c r="Y74" s="927"/>
      <c r="Z74" s="928"/>
      <c r="AA74" s="857"/>
      <c r="AB74" s="857">
        <v>182.5</v>
      </c>
      <c r="AC74" s="927"/>
      <c r="AD74" s="928"/>
      <c r="AE74" s="857"/>
      <c r="AF74" s="853"/>
      <c r="AG74" s="851"/>
      <c r="AH74" s="852"/>
      <c r="AI74" s="853"/>
      <c r="AJ74" s="853"/>
      <c r="AK74" s="873"/>
      <c r="AL74" s="852"/>
      <c r="AM74" s="853"/>
      <c r="AN74" s="853"/>
      <c r="AO74" s="873"/>
      <c r="AP74" s="928"/>
      <c r="AQ74" s="857"/>
      <c r="AR74" s="853"/>
      <c r="AS74" s="851"/>
      <c r="AT74" s="856">
        <f t="shared" si="6"/>
        <v>0</v>
      </c>
      <c r="AU74" s="857">
        <f t="shared" si="7"/>
        <v>0</v>
      </c>
      <c r="AV74" s="857">
        <f t="shared" si="8"/>
        <v>297.5</v>
      </c>
      <c r="AW74" s="927">
        <f t="shared" si="9"/>
        <v>0</v>
      </c>
      <c r="AX74" s="1156">
        <f t="shared" si="10"/>
        <v>297.5</v>
      </c>
      <c r="AY74" s="1144"/>
      <c r="BB74" s="971"/>
    </row>
    <row r="75" spans="1:54" s="744" customFormat="1" ht="17.25" customHeight="1" x14ac:dyDescent="0.25">
      <c r="A75" s="1125">
        <f t="shared" si="11"/>
        <v>68</v>
      </c>
      <c r="B75" s="1154" t="s">
        <v>1446</v>
      </c>
      <c r="C75" s="625" t="s">
        <v>1027</v>
      </c>
      <c r="D75" s="968" t="s">
        <v>286</v>
      </c>
      <c r="E75" s="1077" t="s">
        <v>958</v>
      </c>
      <c r="F75" s="852"/>
      <c r="G75" s="853"/>
      <c r="H75" s="853"/>
      <c r="I75" s="873"/>
      <c r="J75" s="928"/>
      <c r="K75" s="857"/>
      <c r="L75" s="857"/>
      <c r="M75" s="855"/>
      <c r="N75" s="856"/>
      <c r="O75" s="857"/>
      <c r="P75" s="857"/>
      <c r="Q75" s="927"/>
      <c r="R75" s="928"/>
      <c r="S75" s="857"/>
      <c r="T75" s="857">
        <v>201.5</v>
      </c>
      <c r="U75" s="855"/>
      <c r="V75" s="856"/>
      <c r="W75" s="857"/>
      <c r="X75" s="857"/>
      <c r="Y75" s="927"/>
      <c r="Z75" s="928"/>
      <c r="AA75" s="857"/>
      <c r="AB75" s="857"/>
      <c r="AC75" s="927"/>
      <c r="AD75" s="928"/>
      <c r="AE75" s="857"/>
      <c r="AF75" s="853">
        <v>184</v>
      </c>
      <c r="AG75" s="851"/>
      <c r="AH75" s="852"/>
      <c r="AI75" s="853"/>
      <c r="AJ75" s="853"/>
      <c r="AK75" s="873"/>
      <c r="AL75" s="852"/>
      <c r="AM75" s="853"/>
      <c r="AN75" s="853"/>
      <c r="AO75" s="873"/>
      <c r="AP75" s="928"/>
      <c r="AQ75" s="857"/>
      <c r="AR75" s="853"/>
      <c r="AS75" s="851"/>
      <c r="AT75" s="856">
        <f t="shared" si="6"/>
        <v>0</v>
      </c>
      <c r="AU75" s="857">
        <f t="shared" si="7"/>
        <v>0</v>
      </c>
      <c r="AV75" s="857">
        <f t="shared" si="8"/>
        <v>385.5</v>
      </c>
      <c r="AW75" s="927">
        <f t="shared" si="9"/>
        <v>0</v>
      </c>
      <c r="AX75" s="1156">
        <f t="shared" si="10"/>
        <v>385.5</v>
      </c>
      <c r="AY75" s="1144"/>
      <c r="BB75" s="971"/>
    </row>
    <row r="76" spans="1:54" s="744" customFormat="1" ht="17.25" customHeight="1" x14ac:dyDescent="0.25">
      <c r="A76" s="1125">
        <f t="shared" si="11"/>
        <v>69</v>
      </c>
      <c r="B76" s="1154" t="s">
        <v>1225</v>
      </c>
      <c r="C76" s="625" t="s">
        <v>738</v>
      </c>
      <c r="D76" s="968" t="s">
        <v>1422</v>
      </c>
      <c r="E76" s="1077" t="s">
        <v>1346</v>
      </c>
      <c r="F76" s="852"/>
      <c r="G76" s="853"/>
      <c r="H76" s="853"/>
      <c r="I76" s="873"/>
      <c r="J76" s="928"/>
      <c r="K76" s="857"/>
      <c r="L76" s="857"/>
      <c r="M76" s="855"/>
      <c r="N76" s="856"/>
      <c r="O76" s="857"/>
      <c r="P76" s="857"/>
      <c r="Q76" s="927"/>
      <c r="R76" s="928"/>
      <c r="S76" s="857"/>
      <c r="T76" s="857"/>
      <c r="U76" s="855">
        <v>212</v>
      </c>
      <c r="V76" s="856"/>
      <c r="W76" s="857"/>
      <c r="X76" s="857"/>
      <c r="Y76" s="927"/>
      <c r="Z76" s="928"/>
      <c r="AA76" s="857"/>
      <c r="AB76" s="857"/>
      <c r="AC76" s="927"/>
      <c r="AD76" s="928"/>
      <c r="AE76" s="857"/>
      <c r="AF76" s="853"/>
      <c r="AG76" s="851"/>
      <c r="AH76" s="852"/>
      <c r="AI76" s="853"/>
      <c r="AJ76" s="853"/>
      <c r="AK76" s="873"/>
      <c r="AL76" s="852"/>
      <c r="AM76" s="853"/>
      <c r="AN76" s="853"/>
      <c r="AO76" s="873"/>
      <c r="AP76" s="928"/>
      <c r="AQ76" s="857"/>
      <c r="AR76" s="853"/>
      <c r="AS76" s="851"/>
      <c r="AT76" s="856">
        <f t="shared" si="6"/>
        <v>0</v>
      </c>
      <c r="AU76" s="857">
        <f t="shared" si="7"/>
        <v>0</v>
      </c>
      <c r="AV76" s="857">
        <f t="shared" si="8"/>
        <v>0</v>
      </c>
      <c r="AW76" s="927">
        <f t="shared" si="9"/>
        <v>212</v>
      </c>
      <c r="AX76" s="1156">
        <f t="shared" si="10"/>
        <v>212</v>
      </c>
      <c r="AY76" s="1144"/>
      <c r="BB76" s="971"/>
    </row>
    <row r="77" spans="1:54" s="744" customFormat="1" ht="17.25" customHeight="1" x14ac:dyDescent="0.25">
      <c r="A77" s="1125">
        <f t="shared" si="11"/>
        <v>70</v>
      </c>
      <c r="B77" s="1154" t="s">
        <v>660</v>
      </c>
      <c r="C77" s="625" t="s">
        <v>1050</v>
      </c>
      <c r="D77" s="968" t="s">
        <v>286</v>
      </c>
      <c r="E77" s="1077" t="s">
        <v>1598</v>
      </c>
      <c r="F77" s="852"/>
      <c r="G77" s="853"/>
      <c r="H77" s="853"/>
      <c r="I77" s="873"/>
      <c r="J77" s="928"/>
      <c r="K77" s="857"/>
      <c r="L77" s="857"/>
      <c r="M77" s="855"/>
      <c r="N77" s="856"/>
      <c r="O77" s="857"/>
      <c r="P77" s="857"/>
      <c r="Q77" s="927"/>
      <c r="R77" s="928"/>
      <c r="S77" s="857"/>
      <c r="T77" s="857"/>
      <c r="U77" s="855">
        <v>113</v>
      </c>
      <c r="V77" s="856"/>
      <c r="W77" s="857"/>
      <c r="X77" s="857"/>
      <c r="Y77" s="927">
        <v>88</v>
      </c>
      <c r="Z77" s="928"/>
      <c r="AA77" s="857"/>
      <c r="AB77" s="857"/>
      <c r="AC77" s="927">
        <v>109.5</v>
      </c>
      <c r="AD77" s="928"/>
      <c r="AE77" s="857"/>
      <c r="AF77" s="853"/>
      <c r="AG77" s="851"/>
      <c r="AH77" s="852"/>
      <c r="AI77" s="853"/>
      <c r="AJ77" s="853"/>
      <c r="AK77" s="873"/>
      <c r="AL77" s="852"/>
      <c r="AM77" s="853"/>
      <c r="AN77" s="853"/>
      <c r="AO77" s="873"/>
      <c r="AP77" s="928"/>
      <c r="AQ77" s="857"/>
      <c r="AR77" s="853"/>
      <c r="AS77" s="851"/>
      <c r="AT77" s="856">
        <f t="shared" si="6"/>
        <v>0</v>
      </c>
      <c r="AU77" s="857">
        <f t="shared" si="7"/>
        <v>0</v>
      </c>
      <c r="AV77" s="857">
        <f t="shared" si="8"/>
        <v>0</v>
      </c>
      <c r="AW77" s="927">
        <f t="shared" si="9"/>
        <v>310.5</v>
      </c>
      <c r="AX77" s="1156">
        <f t="shared" si="10"/>
        <v>310.5</v>
      </c>
      <c r="AY77" s="1144"/>
      <c r="BB77" s="971"/>
    </row>
    <row r="78" spans="1:54" s="744" customFormat="1" ht="17.25" customHeight="1" x14ac:dyDescent="0.25">
      <c r="A78" s="1125">
        <f t="shared" si="11"/>
        <v>71</v>
      </c>
      <c r="B78" s="1154" t="s">
        <v>1599</v>
      </c>
      <c r="C78" s="625" t="s">
        <v>1600</v>
      </c>
      <c r="D78" s="968" t="s">
        <v>286</v>
      </c>
      <c r="E78" s="1077" t="s">
        <v>1206</v>
      </c>
      <c r="F78" s="852"/>
      <c r="G78" s="853"/>
      <c r="H78" s="853"/>
      <c r="I78" s="873"/>
      <c r="J78" s="928"/>
      <c r="K78" s="857"/>
      <c r="L78" s="857"/>
      <c r="M78" s="855"/>
      <c r="N78" s="856"/>
      <c r="O78" s="857"/>
      <c r="P78" s="857"/>
      <c r="Q78" s="927"/>
      <c r="R78" s="928"/>
      <c r="S78" s="857"/>
      <c r="T78" s="857"/>
      <c r="U78" s="855"/>
      <c r="V78" s="856">
        <v>0</v>
      </c>
      <c r="W78" s="857"/>
      <c r="X78" s="857"/>
      <c r="Y78" s="927"/>
      <c r="Z78" s="928"/>
      <c r="AA78" s="857"/>
      <c r="AB78" s="857"/>
      <c r="AC78" s="927"/>
      <c r="AD78" s="928"/>
      <c r="AE78" s="857"/>
      <c r="AF78" s="853"/>
      <c r="AG78" s="851"/>
      <c r="AH78" s="852"/>
      <c r="AI78" s="853"/>
      <c r="AJ78" s="853"/>
      <c r="AK78" s="873"/>
      <c r="AL78" s="852"/>
      <c r="AM78" s="853"/>
      <c r="AN78" s="853"/>
      <c r="AO78" s="873"/>
      <c r="AP78" s="928"/>
      <c r="AQ78" s="857"/>
      <c r="AR78" s="853"/>
      <c r="AS78" s="851"/>
      <c r="AT78" s="856">
        <f t="shared" si="6"/>
        <v>0</v>
      </c>
      <c r="AU78" s="857">
        <f t="shared" si="7"/>
        <v>0</v>
      </c>
      <c r="AV78" s="857">
        <f t="shared" si="8"/>
        <v>0</v>
      </c>
      <c r="AW78" s="927">
        <f t="shared" si="9"/>
        <v>0</v>
      </c>
      <c r="AX78" s="1156">
        <f t="shared" si="10"/>
        <v>0</v>
      </c>
      <c r="AY78" s="1144"/>
      <c r="BB78" s="971"/>
    </row>
    <row r="79" spans="1:54" s="744" customFormat="1" ht="17.25" customHeight="1" x14ac:dyDescent="0.25">
      <c r="A79" s="1125">
        <f t="shared" si="11"/>
        <v>72</v>
      </c>
      <c r="B79" s="1154" t="s">
        <v>1601</v>
      </c>
      <c r="C79" s="625" t="s">
        <v>1602</v>
      </c>
      <c r="D79" s="968" t="s">
        <v>1529</v>
      </c>
      <c r="E79" s="1077" t="s">
        <v>1450</v>
      </c>
      <c r="F79" s="852"/>
      <c r="G79" s="853"/>
      <c r="H79" s="853"/>
      <c r="I79" s="873"/>
      <c r="J79" s="928"/>
      <c r="K79" s="857"/>
      <c r="L79" s="857"/>
      <c r="M79" s="855"/>
      <c r="N79" s="856"/>
      <c r="O79" s="857"/>
      <c r="P79" s="857"/>
      <c r="Q79" s="927"/>
      <c r="R79" s="928"/>
      <c r="S79" s="857"/>
      <c r="T79" s="857"/>
      <c r="U79" s="855"/>
      <c r="V79" s="856">
        <v>48</v>
      </c>
      <c r="W79" s="857"/>
      <c r="X79" s="857"/>
      <c r="Y79" s="927"/>
      <c r="Z79" s="928"/>
      <c r="AA79" s="857"/>
      <c r="AB79" s="857"/>
      <c r="AC79" s="927"/>
      <c r="AD79" s="928"/>
      <c r="AE79" s="857"/>
      <c r="AF79" s="853"/>
      <c r="AG79" s="851"/>
      <c r="AH79" s="852"/>
      <c r="AI79" s="853"/>
      <c r="AJ79" s="853"/>
      <c r="AK79" s="873"/>
      <c r="AL79" s="852"/>
      <c r="AM79" s="853"/>
      <c r="AN79" s="853"/>
      <c r="AO79" s="873"/>
      <c r="AP79" s="928"/>
      <c r="AQ79" s="857"/>
      <c r="AR79" s="853"/>
      <c r="AS79" s="851"/>
      <c r="AT79" s="856">
        <f t="shared" si="6"/>
        <v>48</v>
      </c>
      <c r="AU79" s="857">
        <f t="shared" si="7"/>
        <v>0</v>
      </c>
      <c r="AV79" s="857">
        <f t="shared" si="8"/>
        <v>0</v>
      </c>
      <c r="AW79" s="927">
        <f t="shared" si="9"/>
        <v>0</v>
      </c>
      <c r="AX79" s="1156">
        <f t="shared" si="10"/>
        <v>48</v>
      </c>
      <c r="AY79" s="1144"/>
      <c r="BB79" s="971"/>
    </row>
    <row r="80" spans="1:54" s="744" customFormat="1" ht="17.25" customHeight="1" x14ac:dyDescent="0.25">
      <c r="A80" s="1125">
        <f t="shared" si="11"/>
        <v>73</v>
      </c>
      <c r="B80" s="1154" t="s">
        <v>1603</v>
      </c>
      <c r="C80" s="625" t="s">
        <v>1604</v>
      </c>
      <c r="D80" s="968" t="s">
        <v>1529</v>
      </c>
      <c r="E80" s="1077" t="s">
        <v>1450</v>
      </c>
      <c r="F80" s="852"/>
      <c r="G80" s="853"/>
      <c r="H80" s="853"/>
      <c r="I80" s="873"/>
      <c r="J80" s="928"/>
      <c r="K80" s="857"/>
      <c r="L80" s="857"/>
      <c r="M80" s="855"/>
      <c r="N80" s="856"/>
      <c r="O80" s="857"/>
      <c r="P80" s="857"/>
      <c r="Q80" s="927"/>
      <c r="R80" s="928"/>
      <c r="S80" s="857"/>
      <c r="T80" s="857"/>
      <c r="U80" s="855"/>
      <c r="V80" s="856">
        <v>96</v>
      </c>
      <c r="W80" s="857"/>
      <c r="X80" s="857"/>
      <c r="Y80" s="927"/>
      <c r="Z80" s="928"/>
      <c r="AA80" s="857"/>
      <c r="AB80" s="857"/>
      <c r="AC80" s="927"/>
      <c r="AD80" s="928"/>
      <c r="AE80" s="857"/>
      <c r="AF80" s="853"/>
      <c r="AG80" s="851"/>
      <c r="AH80" s="852"/>
      <c r="AI80" s="853"/>
      <c r="AJ80" s="853"/>
      <c r="AK80" s="873"/>
      <c r="AL80" s="852">
        <v>147</v>
      </c>
      <c r="AM80" s="853"/>
      <c r="AN80" s="853"/>
      <c r="AO80" s="873"/>
      <c r="AP80" s="928"/>
      <c r="AQ80" s="857"/>
      <c r="AR80" s="853"/>
      <c r="AS80" s="851"/>
      <c r="AT80" s="856">
        <f t="shared" si="6"/>
        <v>243</v>
      </c>
      <c r="AU80" s="857">
        <f t="shared" si="7"/>
        <v>0</v>
      </c>
      <c r="AV80" s="857">
        <f t="shared" si="8"/>
        <v>0</v>
      </c>
      <c r="AW80" s="927">
        <f t="shared" si="9"/>
        <v>0</v>
      </c>
      <c r="AX80" s="1156">
        <f t="shared" si="10"/>
        <v>243</v>
      </c>
      <c r="AY80" s="1144"/>
      <c r="BB80" s="971"/>
    </row>
    <row r="81" spans="1:54" s="744" customFormat="1" ht="17.25" customHeight="1" x14ac:dyDescent="0.25">
      <c r="A81" s="1125">
        <f t="shared" si="11"/>
        <v>74</v>
      </c>
      <c r="B81" s="1154" t="s">
        <v>1605</v>
      </c>
      <c r="C81" s="625" t="s">
        <v>1606</v>
      </c>
      <c r="D81" s="968" t="s">
        <v>1529</v>
      </c>
      <c r="E81" s="1077" t="s">
        <v>1611</v>
      </c>
      <c r="F81" s="852"/>
      <c r="G81" s="853"/>
      <c r="H81" s="853"/>
      <c r="I81" s="873"/>
      <c r="J81" s="928"/>
      <c r="K81" s="857"/>
      <c r="L81" s="857"/>
      <c r="M81" s="855"/>
      <c r="N81" s="856"/>
      <c r="O81" s="857"/>
      <c r="P81" s="857"/>
      <c r="Q81" s="927"/>
      <c r="R81" s="928"/>
      <c r="S81" s="857"/>
      <c r="T81" s="857"/>
      <c r="U81" s="855"/>
      <c r="V81" s="856">
        <v>115</v>
      </c>
      <c r="W81" s="857"/>
      <c r="X81" s="857"/>
      <c r="Y81" s="927"/>
      <c r="Z81" s="928"/>
      <c r="AA81" s="857"/>
      <c r="AB81" s="857"/>
      <c r="AC81" s="927"/>
      <c r="AD81" s="928"/>
      <c r="AE81" s="857"/>
      <c r="AF81" s="853"/>
      <c r="AG81" s="851"/>
      <c r="AH81" s="852"/>
      <c r="AI81" s="853"/>
      <c r="AJ81" s="853"/>
      <c r="AK81" s="873"/>
      <c r="AL81" s="852"/>
      <c r="AM81" s="853"/>
      <c r="AN81" s="853"/>
      <c r="AO81" s="873"/>
      <c r="AP81" s="928"/>
      <c r="AQ81" s="857"/>
      <c r="AR81" s="853"/>
      <c r="AS81" s="851"/>
      <c r="AT81" s="856">
        <f t="shared" si="6"/>
        <v>115</v>
      </c>
      <c r="AU81" s="857">
        <f t="shared" si="7"/>
        <v>0</v>
      </c>
      <c r="AV81" s="857">
        <f t="shared" si="8"/>
        <v>0</v>
      </c>
      <c r="AW81" s="927">
        <f t="shared" si="9"/>
        <v>0</v>
      </c>
      <c r="AX81" s="1156">
        <f t="shared" si="10"/>
        <v>115</v>
      </c>
      <c r="AY81" s="1144"/>
      <c r="BB81" s="971"/>
    </row>
    <row r="82" spans="1:54" s="744" customFormat="1" ht="17.25" customHeight="1" x14ac:dyDescent="0.25">
      <c r="A82" s="1125">
        <f t="shared" si="11"/>
        <v>75</v>
      </c>
      <c r="B82" s="1154" t="s">
        <v>1607</v>
      </c>
      <c r="C82" s="625" t="s">
        <v>748</v>
      </c>
      <c r="D82" s="968" t="s">
        <v>1529</v>
      </c>
      <c r="E82" s="1077" t="s">
        <v>1206</v>
      </c>
      <c r="F82" s="852"/>
      <c r="G82" s="853"/>
      <c r="H82" s="853"/>
      <c r="I82" s="873"/>
      <c r="J82" s="928"/>
      <c r="K82" s="857"/>
      <c r="L82" s="857"/>
      <c r="M82" s="855"/>
      <c r="N82" s="856"/>
      <c r="O82" s="857"/>
      <c r="P82" s="857"/>
      <c r="Q82" s="927"/>
      <c r="R82" s="928"/>
      <c r="S82" s="857"/>
      <c r="T82" s="857"/>
      <c r="U82" s="855"/>
      <c r="V82" s="856">
        <v>0</v>
      </c>
      <c r="W82" s="857"/>
      <c r="X82" s="857"/>
      <c r="Y82" s="927"/>
      <c r="Z82" s="928"/>
      <c r="AA82" s="857"/>
      <c r="AB82" s="857"/>
      <c r="AC82" s="927"/>
      <c r="AD82" s="928"/>
      <c r="AE82" s="857"/>
      <c r="AF82" s="853"/>
      <c r="AG82" s="851"/>
      <c r="AH82" s="852"/>
      <c r="AI82" s="853"/>
      <c r="AJ82" s="853"/>
      <c r="AK82" s="873"/>
      <c r="AL82" s="852"/>
      <c r="AM82" s="853"/>
      <c r="AN82" s="853"/>
      <c r="AO82" s="873"/>
      <c r="AP82" s="928"/>
      <c r="AQ82" s="857"/>
      <c r="AR82" s="853"/>
      <c r="AS82" s="851"/>
      <c r="AT82" s="856">
        <f t="shared" si="6"/>
        <v>0</v>
      </c>
      <c r="AU82" s="857">
        <f t="shared" si="7"/>
        <v>0</v>
      </c>
      <c r="AV82" s="857">
        <f t="shared" si="8"/>
        <v>0</v>
      </c>
      <c r="AW82" s="927">
        <f t="shared" si="9"/>
        <v>0</v>
      </c>
      <c r="AX82" s="1156">
        <f t="shared" si="10"/>
        <v>0</v>
      </c>
      <c r="AY82" s="1144"/>
      <c r="BB82" s="971"/>
    </row>
    <row r="83" spans="1:54" s="744" customFormat="1" ht="17.25" customHeight="1" x14ac:dyDescent="0.25">
      <c r="A83" s="1125">
        <f t="shared" si="11"/>
        <v>76</v>
      </c>
      <c r="B83" s="1154" t="s">
        <v>1601</v>
      </c>
      <c r="C83" s="625" t="s">
        <v>1608</v>
      </c>
      <c r="D83" s="968" t="s">
        <v>1529</v>
      </c>
      <c r="E83" s="1077" t="s">
        <v>1612</v>
      </c>
      <c r="F83" s="852"/>
      <c r="G83" s="853"/>
      <c r="H83" s="853"/>
      <c r="I83" s="873"/>
      <c r="J83" s="928"/>
      <c r="K83" s="857"/>
      <c r="L83" s="857"/>
      <c r="M83" s="855"/>
      <c r="N83" s="856"/>
      <c r="O83" s="857"/>
      <c r="P83" s="857"/>
      <c r="Q83" s="927"/>
      <c r="R83" s="928"/>
      <c r="S83" s="857"/>
      <c r="T83" s="857"/>
      <c r="U83" s="855"/>
      <c r="V83" s="856">
        <v>49.5</v>
      </c>
      <c r="W83" s="857"/>
      <c r="X83" s="857"/>
      <c r="Y83" s="927"/>
      <c r="Z83" s="928"/>
      <c r="AA83" s="857"/>
      <c r="AB83" s="857"/>
      <c r="AC83" s="927"/>
      <c r="AD83" s="928"/>
      <c r="AE83" s="857"/>
      <c r="AF83" s="853"/>
      <c r="AG83" s="851"/>
      <c r="AH83" s="852"/>
      <c r="AI83" s="853"/>
      <c r="AJ83" s="853"/>
      <c r="AK83" s="873"/>
      <c r="AL83" s="852"/>
      <c r="AM83" s="853"/>
      <c r="AN83" s="853"/>
      <c r="AO83" s="873"/>
      <c r="AP83" s="928"/>
      <c r="AQ83" s="857"/>
      <c r="AR83" s="853"/>
      <c r="AS83" s="851"/>
      <c r="AT83" s="856">
        <f t="shared" si="6"/>
        <v>49.5</v>
      </c>
      <c r="AU83" s="857">
        <f t="shared" si="7"/>
        <v>0</v>
      </c>
      <c r="AV83" s="857">
        <f t="shared" si="8"/>
        <v>0</v>
      </c>
      <c r="AW83" s="927">
        <f t="shared" si="9"/>
        <v>0</v>
      </c>
      <c r="AX83" s="1156">
        <f t="shared" si="10"/>
        <v>49.5</v>
      </c>
      <c r="AY83" s="1144"/>
      <c r="BB83" s="971"/>
    </row>
    <row r="84" spans="1:54" s="744" customFormat="1" ht="17.25" customHeight="1" x14ac:dyDescent="0.25">
      <c r="A84" s="1125">
        <f t="shared" si="11"/>
        <v>77</v>
      </c>
      <c r="B84" s="1154" t="s">
        <v>1609</v>
      </c>
      <c r="C84" s="625" t="s">
        <v>1610</v>
      </c>
      <c r="D84" s="968" t="s">
        <v>286</v>
      </c>
      <c r="E84" s="1077" t="s">
        <v>1206</v>
      </c>
      <c r="F84" s="852"/>
      <c r="G84" s="853"/>
      <c r="H84" s="853"/>
      <c r="I84" s="873"/>
      <c r="J84" s="928"/>
      <c r="K84" s="857"/>
      <c r="L84" s="857"/>
      <c r="M84" s="855"/>
      <c r="N84" s="856"/>
      <c r="O84" s="857"/>
      <c r="P84" s="857"/>
      <c r="Q84" s="927"/>
      <c r="R84" s="928"/>
      <c r="S84" s="857"/>
      <c r="T84" s="857"/>
      <c r="U84" s="855"/>
      <c r="V84" s="856">
        <v>96.5</v>
      </c>
      <c r="W84" s="857"/>
      <c r="X84" s="857"/>
      <c r="Y84" s="927"/>
      <c r="Z84" s="928"/>
      <c r="AA84" s="857"/>
      <c r="AB84" s="857"/>
      <c r="AC84" s="927"/>
      <c r="AD84" s="928"/>
      <c r="AE84" s="857"/>
      <c r="AF84" s="853"/>
      <c r="AG84" s="851"/>
      <c r="AH84" s="852"/>
      <c r="AI84" s="853"/>
      <c r="AJ84" s="853"/>
      <c r="AK84" s="873"/>
      <c r="AL84" s="852"/>
      <c r="AM84" s="853"/>
      <c r="AN84" s="853"/>
      <c r="AO84" s="873"/>
      <c r="AP84" s="928"/>
      <c r="AQ84" s="857"/>
      <c r="AR84" s="853"/>
      <c r="AS84" s="851"/>
      <c r="AT84" s="856">
        <f t="shared" si="6"/>
        <v>96.5</v>
      </c>
      <c r="AU84" s="857">
        <f t="shared" si="7"/>
        <v>0</v>
      </c>
      <c r="AV84" s="857">
        <f t="shared" si="8"/>
        <v>0</v>
      </c>
      <c r="AW84" s="927">
        <f t="shared" si="9"/>
        <v>0</v>
      </c>
      <c r="AX84" s="1156">
        <f t="shared" si="10"/>
        <v>96.5</v>
      </c>
      <c r="AY84" s="1144"/>
      <c r="BB84" s="971"/>
    </row>
    <row r="85" spans="1:54" s="744" customFormat="1" ht="17.25" customHeight="1" x14ac:dyDescent="0.25">
      <c r="A85" s="1125">
        <f t="shared" si="11"/>
        <v>78</v>
      </c>
      <c r="B85" s="1154" t="s">
        <v>1533</v>
      </c>
      <c r="C85" s="625" t="s">
        <v>1411</v>
      </c>
      <c r="D85" s="968" t="s">
        <v>286</v>
      </c>
      <c r="E85" s="1077" t="s">
        <v>1541</v>
      </c>
      <c r="F85" s="852"/>
      <c r="G85" s="853"/>
      <c r="H85" s="853"/>
      <c r="I85" s="873"/>
      <c r="J85" s="928"/>
      <c r="K85" s="857"/>
      <c r="L85" s="857"/>
      <c r="M85" s="855"/>
      <c r="N85" s="856"/>
      <c r="O85" s="857"/>
      <c r="P85" s="857"/>
      <c r="Q85" s="927"/>
      <c r="R85" s="928"/>
      <c r="S85" s="857"/>
      <c r="T85" s="857"/>
      <c r="U85" s="855"/>
      <c r="V85" s="856">
        <v>135.5</v>
      </c>
      <c r="W85" s="857"/>
      <c r="X85" s="857"/>
      <c r="Y85" s="927"/>
      <c r="Z85" s="928"/>
      <c r="AA85" s="857"/>
      <c r="AB85" s="857"/>
      <c r="AC85" s="927"/>
      <c r="AD85" s="928"/>
      <c r="AE85" s="857"/>
      <c r="AF85" s="853"/>
      <c r="AG85" s="851"/>
      <c r="AH85" s="852"/>
      <c r="AI85" s="853"/>
      <c r="AJ85" s="853"/>
      <c r="AK85" s="873"/>
      <c r="AL85" s="852"/>
      <c r="AM85" s="853"/>
      <c r="AN85" s="853"/>
      <c r="AO85" s="873"/>
      <c r="AP85" s="928"/>
      <c r="AQ85" s="857"/>
      <c r="AR85" s="853"/>
      <c r="AS85" s="851"/>
      <c r="AT85" s="856">
        <f t="shared" si="6"/>
        <v>135.5</v>
      </c>
      <c r="AU85" s="857">
        <f t="shared" si="7"/>
        <v>0</v>
      </c>
      <c r="AV85" s="857">
        <f t="shared" si="8"/>
        <v>0</v>
      </c>
      <c r="AW85" s="927">
        <f t="shared" si="9"/>
        <v>0</v>
      </c>
      <c r="AX85" s="1156">
        <f t="shared" si="10"/>
        <v>135.5</v>
      </c>
      <c r="AY85" s="1144"/>
      <c r="BB85" s="971"/>
    </row>
    <row r="86" spans="1:54" s="744" customFormat="1" ht="17.25" customHeight="1" x14ac:dyDescent="0.25">
      <c r="A86" s="1125">
        <f t="shared" si="11"/>
        <v>79</v>
      </c>
      <c r="B86" s="1154" t="s">
        <v>1613</v>
      </c>
      <c r="C86" s="625" t="s">
        <v>1614</v>
      </c>
      <c r="D86" s="968" t="s">
        <v>286</v>
      </c>
      <c r="E86" s="1077" t="s">
        <v>1206</v>
      </c>
      <c r="F86" s="852"/>
      <c r="G86" s="853"/>
      <c r="H86" s="853"/>
      <c r="I86" s="873"/>
      <c r="J86" s="928"/>
      <c r="K86" s="857"/>
      <c r="L86" s="857"/>
      <c r="M86" s="855"/>
      <c r="N86" s="856"/>
      <c r="O86" s="857"/>
      <c r="P86" s="857"/>
      <c r="Q86" s="927"/>
      <c r="R86" s="928"/>
      <c r="S86" s="857"/>
      <c r="T86" s="857"/>
      <c r="U86" s="855"/>
      <c r="V86" s="856">
        <v>138</v>
      </c>
      <c r="W86" s="857"/>
      <c r="X86" s="857"/>
      <c r="Y86" s="927"/>
      <c r="Z86" s="928"/>
      <c r="AA86" s="857"/>
      <c r="AB86" s="857"/>
      <c r="AC86" s="927"/>
      <c r="AD86" s="928"/>
      <c r="AE86" s="857"/>
      <c r="AF86" s="853"/>
      <c r="AG86" s="851"/>
      <c r="AH86" s="852"/>
      <c r="AI86" s="853"/>
      <c r="AJ86" s="853"/>
      <c r="AK86" s="873"/>
      <c r="AL86" s="852"/>
      <c r="AM86" s="853"/>
      <c r="AN86" s="853"/>
      <c r="AO86" s="873"/>
      <c r="AP86" s="928"/>
      <c r="AQ86" s="857"/>
      <c r="AR86" s="853"/>
      <c r="AS86" s="851"/>
      <c r="AT86" s="856">
        <f t="shared" si="6"/>
        <v>138</v>
      </c>
      <c r="AU86" s="857">
        <f t="shared" si="7"/>
        <v>0</v>
      </c>
      <c r="AV86" s="857">
        <f t="shared" si="8"/>
        <v>0</v>
      </c>
      <c r="AW86" s="927">
        <f t="shared" si="9"/>
        <v>0</v>
      </c>
      <c r="AX86" s="1156">
        <f t="shared" si="10"/>
        <v>138</v>
      </c>
      <c r="AY86" s="1144"/>
      <c r="BB86" s="971"/>
    </row>
    <row r="87" spans="1:54" s="744" customFormat="1" ht="17.25" customHeight="1" x14ac:dyDescent="0.25">
      <c r="A87" s="1125">
        <f t="shared" si="11"/>
        <v>80</v>
      </c>
      <c r="B87" s="1154" t="s">
        <v>1615</v>
      </c>
      <c r="C87" s="625" t="s">
        <v>1616</v>
      </c>
      <c r="D87" s="968" t="s">
        <v>1529</v>
      </c>
      <c r="E87" s="1077" t="s">
        <v>1450</v>
      </c>
      <c r="F87" s="852"/>
      <c r="G87" s="853"/>
      <c r="H87" s="853"/>
      <c r="I87" s="873"/>
      <c r="J87" s="928"/>
      <c r="K87" s="857"/>
      <c r="L87" s="857"/>
      <c r="M87" s="855"/>
      <c r="N87" s="856"/>
      <c r="O87" s="857"/>
      <c r="P87" s="857"/>
      <c r="Q87" s="927"/>
      <c r="R87" s="928"/>
      <c r="S87" s="857"/>
      <c r="T87" s="857"/>
      <c r="U87" s="855"/>
      <c r="V87" s="856">
        <v>0</v>
      </c>
      <c r="W87" s="857"/>
      <c r="X87" s="857"/>
      <c r="Y87" s="927"/>
      <c r="Z87" s="928"/>
      <c r="AA87" s="857"/>
      <c r="AB87" s="857"/>
      <c r="AC87" s="927"/>
      <c r="AD87" s="928"/>
      <c r="AE87" s="857"/>
      <c r="AF87" s="853"/>
      <c r="AG87" s="851"/>
      <c r="AH87" s="852"/>
      <c r="AI87" s="853"/>
      <c r="AJ87" s="853"/>
      <c r="AK87" s="873"/>
      <c r="AL87" s="852"/>
      <c r="AM87" s="853"/>
      <c r="AN87" s="853"/>
      <c r="AO87" s="873"/>
      <c r="AP87" s="928"/>
      <c r="AQ87" s="857"/>
      <c r="AR87" s="853"/>
      <c r="AS87" s="851"/>
      <c r="AT87" s="856">
        <f t="shared" si="6"/>
        <v>0</v>
      </c>
      <c r="AU87" s="857">
        <f t="shared" si="7"/>
        <v>0</v>
      </c>
      <c r="AV87" s="857">
        <f t="shared" si="8"/>
        <v>0</v>
      </c>
      <c r="AW87" s="927">
        <f t="shared" si="9"/>
        <v>0</v>
      </c>
      <c r="AX87" s="1156">
        <f t="shared" si="10"/>
        <v>0</v>
      </c>
      <c r="AY87" s="1144"/>
      <c r="BB87" s="971"/>
    </row>
    <row r="88" spans="1:54" s="744" customFormat="1" ht="17.25" customHeight="1" x14ac:dyDescent="0.25">
      <c r="A88" s="1125">
        <f t="shared" si="11"/>
        <v>81</v>
      </c>
      <c r="B88" s="1154" t="s">
        <v>1617</v>
      </c>
      <c r="C88" s="625" t="s">
        <v>1618</v>
      </c>
      <c r="D88" s="968" t="s">
        <v>1529</v>
      </c>
      <c r="E88" s="1077" t="s">
        <v>1206</v>
      </c>
      <c r="F88" s="852"/>
      <c r="G88" s="853"/>
      <c r="H88" s="853"/>
      <c r="I88" s="873"/>
      <c r="J88" s="928"/>
      <c r="K88" s="857"/>
      <c r="L88" s="857"/>
      <c r="M88" s="855"/>
      <c r="N88" s="856"/>
      <c r="O88" s="857"/>
      <c r="P88" s="857"/>
      <c r="Q88" s="927"/>
      <c r="R88" s="928"/>
      <c r="S88" s="857"/>
      <c r="T88" s="857"/>
      <c r="U88" s="855"/>
      <c r="V88" s="856">
        <v>55.5</v>
      </c>
      <c r="W88" s="857"/>
      <c r="X88" s="857"/>
      <c r="Y88" s="927"/>
      <c r="Z88" s="928"/>
      <c r="AA88" s="857"/>
      <c r="AB88" s="857"/>
      <c r="AC88" s="927"/>
      <c r="AD88" s="928"/>
      <c r="AE88" s="857"/>
      <c r="AF88" s="853"/>
      <c r="AG88" s="851"/>
      <c r="AH88" s="852"/>
      <c r="AI88" s="853"/>
      <c r="AJ88" s="853"/>
      <c r="AK88" s="873"/>
      <c r="AL88" s="852"/>
      <c r="AM88" s="853"/>
      <c r="AN88" s="853"/>
      <c r="AO88" s="873"/>
      <c r="AP88" s="928"/>
      <c r="AQ88" s="857"/>
      <c r="AR88" s="853"/>
      <c r="AS88" s="851"/>
      <c r="AT88" s="856">
        <f t="shared" si="6"/>
        <v>55.5</v>
      </c>
      <c r="AU88" s="857">
        <f t="shared" si="7"/>
        <v>0</v>
      </c>
      <c r="AV88" s="857">
        <f t="shared" si="8"/>
        <v>0</v>
      </c>
      <c r="AW88" s="927">
        <f t="shared" si="9"/>
        <v>0</v>
      </c>
      <c r="AX88" s="1156">
        <f t="shared" si="10"/>
        <v>55.5</v>
      </c>
      <c r="AY88" s="1144"/>
      <c r="BB88" s="971"/>
    </row>
    <row r="89" spans="1:54" s="744" customFormat="1" ht="17.25" customHeight="1" x14ac:dyDescent="0.25">
      <c r="A89" s="1125">
        <f t="shared" si="11"/>
        <v>82</v>
      </c>
      <c r="B89" s="1154" t="s">
        <v>1619</v>
      </c>
      <c r="C89" s="625" t="s">
        <v>1620</v>
      </c>
      <c r="D89" s="968" t="s">
        <v>286</v>
      </c>
      <c r="E89" s="1077" t="s">
        <v>436</v>
      </c>
      <c r="F89" s="852"/>
      <c r="G89" s="853"/>
      <c r="H89" s="853"/>
      <c r="I89" s="873"/>
      <c r="J89" s="928"/>
      <c r="K89" s="857"/>
      <c r="L89" s="857"/>
      <c r="M89" s="855"/>
      <c r="N89" s="856"/>
      <c r="O89" s="857"/>
      <c r="P89" s="857"/>
      <c r="Q89" s="927"/>
      <c r="R89" s="928"/>
      <c r="S89" s="857"/>
      <c r="T89" s="857"/>
      <c r="U89" s="855"/>
      <c r="V89" s="856">
        <v>0</v>
      </c>
      <c r="W89" s="857"/>
      <c r="X89" s="857"/>
      <c r="Y89" s="927"/>
      <c r="Z89" s="928"/>
      <c r="AA89" s="857"/>
      <c r="AB89" s="857"/>
      <c r="AC89" s="927"/>
      <c r="AD89" s="928"/>
      <c r="AE89" s="857"/>
      <c r="AF89" s="853"/>
      <c r="AG89" s="851"/>
      <c r="AH89" s="852"/>
      <c r="AI89" s="853"/>
      <c r="AJ89" s="853"/>
      <c r="AK89" s="873"/>
      <c r="AL89" s="852"/>
      <c r="AM89" s="853"/>
      <c r="AN89" s="853"/>
      <c r="AO89" s="873"/>
      <c r="AP89" s="928"/>
      <c r="AQ89" s="857"/>
      <c r="AR89" s="853"/>
      <c r="AS89" s="851"/>
      <c r="AT89" s="856">
        <f t="shared" si="6"/>
        <v>0</v>
      </c>
      <c r="AU89" s="857">
        <f t="shared" si="7"/>
        <v>0</v>
      </c>
      <c r="AV89" s="857">
        <f t="shared" si="8"/>
        <v>0</v>
      </c>
      <c r="AW89" s="927">
        <f t="shared" si="9"/>
        <v>0</v>
      </c>
      <c r="AX89" s="1156">
        <f t="shared" si="10"/>
        <v>0</v>
      </c>
      <c r="AY89" s="1144"/>
      <c r="BB89" s="971"/>
    </row>
    <row r="90" spans="1:54" s="744" customFormat="1" ht="17.25" customHeight="1" x14ac:dyDescent="0.25">
      <c r="A90" s="1125">
        <f t="shared" si="11"/>
        <v>83</v>
      </c>
      <c r="B90" s="1154" t="s">
        <v>1447</v>
      </c>
      <c r="C90" s="625" t="s">
        <v>1448</v>
      </c>
      <c r="D90" s="968" t="s">
        <v>1422</v>
      </c>
      <c r="E90" s="1077" t="s">
        <v>48</v>
      </c>
      <c r="F90" s="852"/>
      <c r="G90" s="853">
        <v>135</v>
      </c>
      <c r="H90" s="853"/>
      <c r="I90" s="873"/>
      <c r="J90" s="928"/>
      <c r="K90" s="857"/>
      <c r="L90" s="857"/>
      <c r="M90" s="855"/>
      <c r="N90" s="856"/>
      <c r="O90" s="857"/>
      <c r="P90" s="857"/>
      <c r="Q90" s="927"/>
      <c r="R90" s="928"/>
      <c r="S90" s="857"/>
      <c r="T90" s="857"/>
      <c r="U90" s="855"/>
      <c r="V90" s="856"/>
      <c r="W90" s="857">
        <v>199</v>
      </c>
      <c r="X90" s="857"/>
      <c r="Y90" s="927"/>
      <c r="Z90" s="928"/>
      <c r="AA90" s="857"/>
      <c r="AB90" s="857"/>
      <c r="AC90" s="927"/>
      <c r="AD90" s="928"/>
      <c r="AE90" s="857">
        <v>204</v>
      </c>
      <c r="AF90" s="853"/>
      <c r="AG90" s="851"/>
      <c r="AH90" s="852"/>
      <c r="AI90" s="853"/>
      <c r="AJ90" s="853"/>
      <c r="AK90" s="873"/>
      <c r="AL90" s="852"/>
      <c r="AM90" s="853"/>
      <c r="AN90" s="853"/>
      <c r="AO90" s="873"/>
      <c r="AP90" s="928"/>
      <c r="AQ90" s="857"/>
      <c r="AR90" s="853"/>
      <c r="AS90" s="851"/>
      <c r="AT90" s="856">
        <f t="shared" si="6"/>
        <v>0</v>
      </c>
      <c r="AU90" s="857">
        <f t="shared" si="7"/>
        <v>538</v>
      </c>
      <c r="AV90" s="857">
        <f t="shared" si="8"/>
        <v>0</v>
      </c>
      <c r="AW90" s="927">
        <f t="shared" si="9"/>
        <v>0</v>
      </c>
      <c r="AX90" s="1156">
        <f t="shared" si="10"/>
        <v>538</v>
      </c>
      <c r="AY90" s="1144"/>
      <c r="BB90" s="971"/>
    </row>
    <row r="91" spans="1:54" s="744" customFormat="1" ht="17.25" customHeight="1" x14ac:dyDescent="0.25">
      <c r="A91" s="1125">
        <f t="shared" si="11"/>
        <v>84</v>
      </c>
      <c r="B91" s="1154" t="s">
        <v>24</v>
      </c>
      <c r="C91" s="625" t="s">
        <v>1624</v>
      </c>
      <c r="D91" s="968"/>
      <c r="E91" s="1077" t="s">
        <v>1627</v>
      </c>
      <c r="F91" s="852"/>
      <c r="G91" s="853"/>
      <c r="H91" s="853"/>
      <c r="I91" s="873"/>
      <c r="J91" s="928"/>
      <c r="K91" s="857"/>
      <c r="L91" s="857"/>
      <c r="M91" s="855"/>
      <c r="N91" s="856"/>
      <c r="O91" s="857"/>
      <c r="P91" s="857"/>
      <c r="Q91" s="927"/>
      <c r="R91" s="928"/>
      <c r="S91" s="857"/>
      <c r="T91" s="857"/>
      <c r="U91" s="855"/>
      <c r="V91" s="856"/>
      <c r="W91" s="857"/>
      <c r="X91" s="857"/>
      <c r="Y91" s="927"/>
      <c r="Z91" s="928"/>
      <c r="AA91" s="857">
        <v>292</v>
      </c>
      <c r="AB91" s="857"/>
      <c r="AC91" s="927"/>
      <c r="AD91" s="928"/>
      <c r="AE91" s="857"/>
      <c r="AF91" s="857"/>
      <c r="AG91" s="855"/>
      <c r="AH91" s="856"/>
      <c r="AI91" s="857"/>
      <c r="AJ91" s="857"/>
      <c r="AK91" s="927"/>
      <c r="AL91" s="856"/>
      <c r="AM91" s="857"/>
      <c r="AN91" s="857"/>
      <c r="AO91" s="927"/>
      <c r="AP91" s="928"/>
      <c r="AQ91" s="857"/>
      <c r="AR91" s="857"/>
      <c r="AS91" s="855"/>
      <c r="AT91" s="856">
        <f t="shared" si="6"/>
        <v>0</v>
      </c>
      <c r="AU91" s="857">
        <f t="shared" si="7"/>
        <v>292</v>
      </c>
      <c r="AV91" s="857">
        <f t="shared" si="8"/>
        <v>0</v>
      </c>
      <c r="AW91" s="927">
        <f t="shared" si="9"/>
        <v>0</v>
      </c>
      <c r="AX91" s="1156">
        <f t="shared" si="10"/>
        <v>292</v>
      </c>
      <c r="AY91" s="1231"/>
      <c r="BB91" s="971"/>
    </row>
    <row r="92" spans="1:54" s="744" customFormat="1" ht="17.25" customHeight="1" x14ac:dyDescent="0.25">
      <c r="A92" s="1125">
        <f t="shared" si="11"/>
        <v>85</v>
      </c>
      <c r="B92" s="1154" t="s">
        <v>1276</v>
      </c>
      <c r="C92" s="625" t="s">
        <v>1030</v>
      </c>
      <c r="D92" s="968" t="s">
        <v>286</v>
      </c>
      <c r="E92" s="1077" t="s">
        <v>1206</v>
      </c>
      <c r="F92" s="852"/>
      <c r="G92" s="853"/>
      <c r="H92" s="853"/>
      <c r="I92" s="873"/>
      <c r="J92" s="928"/>
      <c r="K92" s="857"/>
      <c r="L92" s="857"/>
      <c r="M92" s="855"/>
      <c r="N92" s="856"/>
      <c r="O92" s="857"/>
      <c r="P92" s="857"/>
      <c r="Q92" s="927"/>
      <c r="R92" s="928"/>
      <c r="S92" s="857"/>
      <c r="T92" s="857"/>
      <c r="U92" s="855"/>
      <c r="V92" s="856"/>
      <c r="W92" s="857"/>
      <c r="X92" s="857"/>
      <c r="Y92" s="927"/>
      <c r="Z92" s="928"/>
      <c r="AA92" s="857">
        <v>247</v>
      </c>
      <c r="AB92" s="857"/>
      <c r="AC92" s="927"/>
      <c r="AD92" s="928"/>
      <c r="AE92" s="857"/>
      <c r="AF92" s="857"/>
      <c r="AG92" s="855"/>
      <c r="AH92" s="856"/>
      <c r="AI92" s="857"/>
      <c r="AJ92" s="857"/>
      <c r="AK92" s="927"/>
      <c r="AL92" s="856"/>
      <c r="AM92" s="857"/>
      <c r="AN92" s="857"/>
      <c r="AO92" s="927"/>
      <c r="AP92" s="928"/>
      <c r="AQ92" s="857"/>
      <c r="AR92" s="857"/>
      <c r="AS92" s="855"/>
      <c r="AT92" s="856">
        <f t="shared" si="6"/>
        <v>0</v>
      </c>
      <c r="AU92" s="857">
        <f t="shared" si="7"/>
        <v>247</v>
      </c>
      <c r="AV92" s="857">
        <f t="shared" si="8"/>
        <v>0</v>
      </c>
      <c r="AW92" s="927">
        <f t="shared" si="9"/>
        <v>0</v>
      </c>
      <c r="AX92" s="1156">
        <f t="shared" si="10"/>
        <v>247</v>
      </c>
      <c r="AY92" s="1231"/>
      <c r="BB92" s="971"/>
    </row>
    <row r="93" spans="1:54" s="744" customFormat="1" ht="17.25" customHeight="1" x14ac:dyDescent="0.25">
      <c r="A93" s="1125">
        <f t="shared" si="11"/>
        <v>86</v>
      </c>
      <c r="B93" s="1154" t="s">
        <v>1631</v>
      </c>
      <c r="C93" s="625" t="s">
        <v>1632</v>
      </c>
      <c r="D93" s="968" t="s">
        <v>286</v>
      </c>
      <c r="E93" s="1077" t="s">
        <v>1633</v>
      </c>
      <c r="F93" s="852"/>
      <c r="G93" s="853"/>
      <c r="H93" s="853"/>
      <c r="I93" s="873"/>
      <c r="J93" s="928"/>
      <c r="K93" s="857"/>
      <c r="L93" s="857"/>
      <c r="M93" s="855"/>
      <c r="N93" s="856"/>
      <c r="O93" s="857"/>
      <c r="P93" s="857"/>
      <c r="Q93" s="927"/>
      <c r="R93" s="928"/>
      <c r="S93" s="857"/>
      <c r="T93" s="857"/>
      <c r="U93" s="855"/>
      <c r="V93" s="856"/>
      <c r="W93" s="857"/>
      <c r="X93" s="857"/>
      <c r="Y93" s="927"/>
      <c r="Z93" s="928"/>
      <c r="AA93" s="857"/>
      <c r="AB93" s="857">
        <v>118</v>
      </c>
      <c r="AC93" s="927"/>
      <c r="AD93" s="928"/>
      <c r="AE93" s="857"/>
      <c r="AF93" s="857"/>
      <c r="AG93" s="855"/>
      <c r="AH93" s="856"/>
      <c r="AI93" s="857"/>
      <c r="AJ93" s="857"/>
      <c r="AK93" s="927"/>
      <c r="AL93" s="856"/>
      <c r="AM93" s="857"/>
      <c r="AN93" s="857"/>
      <c r="AO93" s="927"/>
      <c r="AP93" s="928"/>
      <c r="AQ93" s="857"/>
      <c r="AR93" s="857"/>
      <c r="AS93" s="855"/>
      <c r="AT93" s="856">
        <f t="shared" si="6"/>
        <v>0</v>
      </c>
      <c r="AU93" s="857">
        <f t="shared" si="7"/>
        <v>0</v>
      </c>
      <c r="AV93" s="857">
        <f t="shared" si="8"/>
        <v>118</v>
      </c>
      <c r="AW93" s="927">
        <f t="shared" si="9"/>
        <v>0</v>
      </c>
      <c r="AX93" s="1156">
        <f t="shared" si="10"/>
        <v>118</v>
      </c>
      <c r="AY93" s="1231"/>
      <c r="BB93" s="971"/>
    </row>
    <row r="94" spans="1:54" s="744" customFormat="1" ht="17.25" customHeight="1" x14ac:dyDescent="0.25">
      <c r="A94" s="1125">
        <f t="shared" si="11"/>
        <v>87</v>
      </c>
      <c r="B94" s="1154" t="s">
        <v>1258</v>
      </c>
      <c r="C94" s="625" t="s">
        <v>1397</v>
      </c>
      <c r="D94" s="968"/>
      <c r="E94" s="1077" t="s">
        <v>1627</v>
      </c>
      <c r="F94" s="852"/>
      <c r="G94" s="853"/>
      <c r="H94" s="853"/>
      <c r="I94" s="873"/>
      <c r="J94" s="928"/>
      <c r="K94" s="857"/>
      <c r="L94" s="857"/>
      <c r="M94" s="855"/>
      <c r="N94" s="856"/>
      <c r="O94" s="857"/>
      <c r="P94" s="857"/>
      <c r="Q94" s="927"/>
      <c r="R94" s="928"/>
      <c r="S94" s="857"/>
      <c r="T94" s="857"/>
      <c r="U94" s="855"/>
      <c r="V94" s="856"/>
      <c r="W94" s="857"/>
      <c r="X94" s="857"/>
      <c r="Y94" s="927"/>
      <c r="Z94" s="928"/>
      <c r="AA94" s="857"/>
      <c r="AB94" s="857"/>
      <c r="AC94" s="927">
        <v>156.75</v>
      </c>
      <c r="AD94" s="928"/>
      <c r="AE94" s="857"/>
      <c r="AF94" s="857"/>
      <c r="AG94" s="855"/>
      <c r="AH94" s="856"/>
      <c r="AI94" s="857"/>
      <c r="AJ94" s="857"/>
      <c r="AK94" s="927">
        <v>251.5</v>
      </c>
      <c r="AL94" s="856"/>
      <c r="AM94" s="857"/>
      <c r="AN94" s="857"/>
      <c r="AO94" s="927"/>
      <c r="AP94" s="928"/>
      <c r="AQ94" s="857"/>
      <c r="AR94" s="857"/>
      <c r="AS94" s="855"/>
      <c r="AT94" s="856">
        <f t="shared" si="6"/>
        <v>0</v>
      </c>
      <c r="AU94" s="857">
        <f t="shared" si="7"/>
        <v>0</v>
      </c>
      <c r="AV94" s="857">
        <f t="shared" si="8"/>
        <v>0</v>
      </c>
      <c r="AW94" s="927">
        <f t="shared" si="9"/>
        <v>408.25</v>
      </c>
      <c r="AX94" s="1156">
        <f t="shared" si="10"/>
        <v>408.25</v>
      </c>
      <c r="AY94" s="1231"/>
      <c r="BB94" s="971"/>
    </row>
    <row r="95" spans="1:54" s="744" customFormat="1" ht="17.25" customHeight="1" x14ac:dyDescent="0.25">
      <c r="A95" s="1125">
        <f t="shared" si="11"/>
        <v>88</v>
      </c>
      <c r="B95" s="1154" t="s">
        <v>1634</v>
      </c>
      <c r="C95" s="625" t="s">
        <v>1635</v>
      </c>
      <c r="D95" s="968" t="s">
        <v>1422</v>
      </c>
      <c r="E95" s="1077" t="s">
        <v>1206</v>
      </c>
      <c r="F95" s="852"/>
      <c r="G95" s="853"/>
      <c r="H95" s="853"/>
      <c r="I95" s="873"/>
      <c r="J95" s="928"/>
      <c r="K95" s="857"/>
      <c r="L95" s="857"/>
      <c r="M95" s="855"/>
      <c r="N95" s="856"/>
      <c r="O95" s="857"/>
      <c r="P95" s="857"/>
      <c r="Q95" s="927"/>
      <c r="R95" s="928"/>
      <c r="S95" s="857"/>
      <c r="T95" s="857"/>
      <c r="U95" s="855"/>
      <c r="V95" s="856"/>
      <c r="W95" s="857"/>
      <c r="X95" s="857"/>
      <c r="Y95" s="927"/>
      <c r="Z95" s="928"/>
      <c r="AA95" s="857"/>
      <c r="AB95" s="857"/>
      <c r="AC95" s="927"/>
      <c r="AD95" s="928">
        <v>96</v>
      </c>
      <c r="AE95" s="857"/>
      <c r="AF95" s="857"/>
      <c r="AG95" s="855"/>
      <c r="AH95" s="856"/>
      <c r="AI95" s="857"/>
      <c r="AJ95" s="857"/>
      <c r="AK95" s="927"/>
      <c r="AL95" s="856"/>
      <c r="AM95" s="857"/>
      <c r="AN95" s="857"/>
      <c r="AO95" s="927"/>
      <c r="AP95" s="928"/>
      <c r="AQ95" s="857"/>
      <c r="AR95" s="857"/>
      <c r="AS95" s="855"/>
      <c r="AT95" s="856">
        <f t="shared" si="6"/>
        <v>96</v>
      </c>
      <c r="AU95" s="857">
        <f t="shared" si="7"/>
        <v>0</v>
      </c>
      <c r="AV95" s="857">
        <f t="shared" si="8"/>
        <v>0</v>
      </c>
      <c r="AW95" s="927">
        <f t="shared" si="9"/>
        <v>0</v>
      </c>
      <c r="AX95" s="1156">
        <f t="shared" si="10"/>
        <v>96</v>
      </c>
      <c r="AY95" s="1231"/>
      <c r="BB95" s="971"/>
    </row>
    <row r="96" spans="1:54" s="744" customFormat="1" ht="17.25" customHeight="1" x14ac:dyDescent="0.25">
      <c r="A96" s="1125">
        <f t="shared" si="11"/>
        <v>89</v>
      </c>
      <c r="B96" s="1154" t="s">
        <v>1636</v>
      </c>
      <c r="C96" s="625" t="s">
        <v>1637</v>
      </c>
      <c r="D96" s="968" t="s">
        <v>286</v>
      </c>
      <c r="E96" s="1077" t="s">
        <v>1642</v>
      </c>
      <c r="F96" s="852"/>
      <c r="G96" s="853"/>
      <c r="H96" s="853"/>
      <c r="I96" s="873"/>
      <c r="J96" s="928"/>
      <c r="K96" s="857"/>
      <c r="L96" s="857"/>
      <c r="M96" s="855"/>
      <c r="N96" s="856"/>
      <c r="O96" s="857"/>
      <c r="P96" s="857"/>
      <c r="Q96" s="927"/>
      <c r="R96" s="928"/>
      <c r="S96" s="857"/>
      <c r="T96" s="857"/>
      <c r="U96" s="855"/>
      <c r="V96" s="856"/>
      <c r="W96" s="857"/>
      <c r="X96" s="857"/>
      <c r="Y96" s="927"/>
      <c r="Z96" s="928"/>
      <c r="AA96" s="857"/>
      <c r="AB96" s="857"/>
      <c r="AC96" s="927"/>
      <c r="AD96" s="928">
        <v>116.5</v>
      </c>
      <c r="AE96" s="857"/>
      <c r="AF96" s="857"/>
      <c r="AG96" s="855"/>
      <c r="AH96" s="856"/>
      <c r="AI96" s="857"/>
      <c r="AJ96" s="857"/>
      <c r="AK96" s="927"/>
      <c r="AL96" s="856"/>
      <c r="AM96" s="857"/>
      <c r="AN96" s="857"/>
      <c r="AO96" s="927"/>
      <c r="AP96" s="928"/>
      <c r="AQ96" s="857"/>
      <c r="AR96" s="857"/>
      <c r="AS96" s="855"/>
      <c r="AT96" s="856">
        <f t="shared" si="6"/>
        <v>116.5</v>
      </c>
      <c r="AU96" s="857">
        <f t="shared" si="7"/>
        <v>0</v>
      </c>
      <c r="AV96" s="857">
        <f t="shared" si="8"/>
        <v>0</v>
      </c>
      <c r="AW96" s="927">
        <f t="shared" si="9"/>
        <v>0</v>
      </c>
      <c r="AX96" s="1156">
        <f t="shared" si="10"/>
        <v>116.5</v>
      </c>
      <c r="AY96" s="1231"/>
      <c r="BB96" s="971"/>
    </row>
    <row r="97" spans="1:54" s="744" customFormat="1" ht="17.25" customHeight="1" x14ac:dyDescent="0.25">
      <c r="A97" s="1125">
        <f t="shared" si="11"/>
        <v>90</v>
      </c>
      <c r="B97" s="1154" t="s">
        <v>1638</v>
      </c>
      <c r="C97" s="625" t="s">
        <v>1639</v>
      </c>
      <c r="D97" s="968" t="s">
        <v>1422</v>
      </c>
      <c r="E97" s="1077" t="s">
        <v>1643</v>
      </c>
      <c r="F97" s="852"/>
      <c r="G97" s="853"/>
      <c r="H97" s="853"/>
      <c r="I97" s="873"/>
      <c r="J97" s="928"/>
      <c r="K97" s="857"/>
      <c r="L97" s="857"/>
      <c r="M97" s="855"/>
      <c r="N97" s="856"/>
      <c r="O97" s="857"/>
      <c r="P97" s="857"/>
      <c r="Q97" s="927"/>
      <c r="R97" s="928"/>
      <c r="S97" s="857"/>
      <c r="T97" s="857"/>
      <c r="U97" s="855"/>
      <c r="V97" s="856"/>
      <c r="W97" s="857"/>
      <c r="X97" s="857"/>
      <c r="Y97" s="927"/>
      <c r="Z97" s="928"/>
      <c r="AA97" s="857"/>
      <c r="AB97" s="857"/>
      <c r="AC97" s="927"/>
      <c r="AD97" s="928">
        <v>69</v>
      </c>
      <c r="AE97" s="857"/>
      <c r="AF97" s="857"/>
      <c r="AG97" s="855"/>
      <c r="AH97" s="856"/>
      <c r="AI97" s="857"/>
      <c r="AJ97" s="857"/>
      <c r="AK97" s="927"/>
      <c r="AL97" s="856"/>
      <c r="AM97" s="857"/>
      <c r="AN97" s="857"/>
      <c r="AO97" s="927"/>
      <c r="AP97" s="928"/>
      <c r="AQ97" s="857"/>
      <c r="AR97" s="857"/>
      <c r="AS97" s="855"/>
      <c r="AT97" s="856">
        <f t="shared" si="6"/>
        <v>69</v>
      </c>
      <c r="AU97" s="857">
        <f t="shared" si="7"/>
        <v>0</v>
      </c>
      <c r="AV97" s="857">
        <f t="shared" si="8"/>
        <v>0</v>
      </c>
      <c r="AW97" s="927">
        <f t="shared" si="9"/>
        <v>0</v>
      </c>
      <c r="AX97" s="1156">
        <f t="shared" si="10"/>
        <v>69</v>
      </c>
      <c r="AY97" s="1231"/>
      <c r="BB97" s="971"/>
    </row>
    <row r="98" spans="1:54" s="744" customFormat="1" ht="17.25" customHeight="1" x14ac:dyDescent="0.25">
      <c r="A98" s="1125">
        <f t="shared" si="11"/>
        <v>91</v>
      </c>
      <c r="B98" s="1154" t="s">
        <v>1640</v>
      </c>
      <c r="C98" s="625" t="s">
        <v>1641</v>
      </c>
      <c r="D98" s="968" t="s">
        <v>286</v>
      </c>
      <c r="E98" s="1077" t="s">
        <v>1206</v>
      </c>
      <c r="F98" s="852"/>
      <c r="G98" s="853"/>
      <c r="H98" s="853"/>
      <c r="I98" s="873"/>
      <c r="J98" s="928"/>
      <c r="K98" s="857"/>
      <c r="L98" s="857"/>
      <c r="M98" s="855"/>
      <c r="N98" s="856"/>
      <c r="O98" s="857"/>
      <c r="P98" s="857"/>
      <c r="Q98" s="927"/>
      <c r="R98" s="928"/>
      <c r="S98" s="857"/>
      <c r="T98" s="857"/>
      <c r="U98" s="855"/>
      <c r="V98" s="856"/>
      <c r="W98" s="857"/>
      <c r="X98" s="857"/>
      <c r="Y98" s="927"/>
      <c r="Z98" s="928"/>
      <c r="AA98" s="857"/>
      <c r="AB98" s="857"/>
      <c r="AC98" s="927"/>
      <c r="AD98" s="928">
        <v>109.5</v>
      </c>
      <c r="AE98" s="857"/>
      <c r="AF98" s="857"/>
      <c r="AG98" s="855"/>
      <c r="AH98" s="856"/>
      <c r="AI98" s="857"/>
      <c r="AJ98" s="857"/>
      <c r="AK98" s="927"/>
      <c r="AL98" s="856"/>
      <c r="AM98" s="857"/>
      <c r="AN98" s="857"/>
      <c r="AO98" s="927"/>
      <c r="AP98" s="928"/>
      <c r="AQ98" s="857"/>
      <c r="AR98" s="857"/>
      <c r="AS98" s="855"/>
      <c r="AT98" s="856">
        <f t="shared" si="6"/>
        <v>109.5</v>
      </c>
      <c r="AU98" s="857">
        <f t="shared" si="7"/>
        <v>0</v>
      </c>
      <c r="AV98" s="857">
        <f t="shared" si="8"/>
        <v>0</v>
      </c>
      <c r="AW98" s="927">
        <f t="shared" si="9"/>
        <v>0</v>
      </c>
      <c r="AX98" s="1156">
        <f t="shared" si="10"/>
        <v>109.5</v>
      </c>
      <c r="AY98" s="1231"/>
      <c r="BB98" s="971"/>
    </row>
    <row r="99" spans="1:54" s="744" customFormat="1" ht="17.25" customHeight="1" x14ac:dyDescent="0.25">
      <c r="A99" s="1125">
        <f t="shared" si="11"/>
        <v>92</v>
      </c>
      <c r="B99" s="1154" t="s">
        <v>1273</v>
      </c>
      <c r="C99" s="625" t="s">
        <v>131</v>
      </c>
      <c r="D99" s="968" t="s">
        <v>281</v>
      </c>
      <c r="E99" s="1077" t="s">
        <v>1206</v>
      </c>
      <c r="F99" s="852"/>
      <c r="G99" s="853"/>
      <c r="H99" s="853"/>
      <c r="I99" s="873"/>
      <c r="J99" s="928"/>
      <c r="K99" s="857"/>
      <c r="L99" s="857"/>
      <c r="M99" s="855"/>
      <c r="N99" s="856"/>
      <c r="O99" s="857"/>
      <c r="P99" s="857"/>
      <c r="Q99" s="927"/>
      <c r="R99" s="928"/>
      <c r="S99" s="857"/>
      <c r="T99" s="857"/>
      <c r="U99" s="855"/>
      <c r="V99" s="856"/>
      <c r="W99" s="857"/>
      <c r="X99" s="857"/>
      <c r="Y99" s="927"/>
      <c r="Z99" s="928"/>
      <c r="AA99" s="857"/>
      <c r="AB99" s="857"/>
      <c r="AC99" s="927"/>
      <c r="AD99" s="928"/>
      <c r="AE99" s="857"/>
      <c r="AF99" s="857">
        <v>259</v>
      </c>
      <c r="AG99" s="855"/>
      <c r="AH99" s="856"/>
      <c r="AI99" s="857"/>
      <c r="AJ99" s="857"/>
      <c r="AK99" s="927"/>
      <c r="AL99" s="856"/>
      <c r="AM99" s="857"/>
      <c r="AN99" s="857"/>
      <c r="AO99" s="927"/>
      <c r="AP99" s="928"/>
      <c r="AQ99" s="857"/>
      <c r="AR99" s="857"/>
      <c r="AS99" s="855"/>
      <c r="AT99" s="856">
        <f t="shared" si="6"/>
        <v>0</v>
      </c>
      <c r="AU99" s="857">
        <f t="shared" si="7"/>
        <v>0</v>
      </c>
      <c r="AV99" s="857">
        <f t="shared" si="8"/>
        <v>259</v>
      </c>
      <c r="AW99" s="927">
        <f t="shared" si="9"/>
        <v>0</v>
      </c>
      <c r="AX99" s="1156">
        <f t="shared" si="10"/>
        <v>259</v>
      </c>
      <c r="AY99" s="1231"/>
      <c r="BB99" s="971"/>
    </row>
    <row r="100" spans="1:54" s="744" customFormat="1" ht="17.25" customHeight="1" x14ac:dyDescent="0.25">
      <c r="A100" s="1125">
        <f t="shared" si="11"/>
        <v>93</v>
      </c>
      <c r="B100" s="1154" t="s">
        <v>1015</v>
      </c>
      <c r="C100" s="625" t="s">
        <v>1645</v>
      </c>
      <c r="D100" s="968" t="s">
        <v>286</v>
      </c>
      <c r="E100" s="1077" t="s">
        <v>1282</v>
      </c>
      <c r="F100" s="852"/>
      <c r="G100" s="853"/>
      <c r="H100" s="853"/>
      <c r="I100" s="873"/>
      <c r="J100" s="928"/>
      <c r="K100" s="857"/>
      <c r="L100" s="857"/>
      <c r="M100" s="855"/>
      <c r="N100" s="856"/>
      <c r="O100" s="857"/>
      <c r="P100" s="857"/>
      <c r="Q100" s="927"/>
      <c r="R100" s="928"/>
      <c r="S100" s="857"/>
      <c r="T100" s="857"/>
      <c r="U100" s="855"/>
      <c r="V100" s="856"/>
      <c r="W100" s="857"/>
      <c r="X100" s="857"/>
      <c r="Y100" s="927"/>
      <c r="Z100" s="928"/>
      <c r="AA100" s="857"/>
      <c r="AB100" s="857"/>
      <c r="AC100" s="927"/>
      <c r="AD100" s="928"/>
      <c r="AE100" s="857"/>
      <c r="AF100" s="857"/>
      <c r="AG100" s="855"/>
      <c r="AH100" s="856">
        <v>190</v>
      </c>
      <c r="AI100" s="857"/>
      <c r="AJ100" s="857"/>
      <c r="AK100" s="927"/>
      <c r="AL100" s="856"/>
      <c r="AM100" s="857"/>
      <c r="AN100" s="857"/>
      <c r="AO100" s="927"/>
      <c r="AP100" s="928"/>
      <c r="AQ100" s="857"/>
      <c r="AR100" s="857"/>
      <c r="AS100" s="855"/>
      <c r="AT100" s="856">
        <f t="shared" si="6"/>
        <v>190</v>
      </c>
      <c r="AU100" s="857">
        <f t="shared" si="7"/>
        <v>0</v>
      </c>
      <c r="AV100" s="857">
        <f t="shared" si="8"/>
        <v>0</v>
      </c>
      <c r="AW100" s="927">
        <f t="shared" si="9"/>
        <v>0</v>
      </c>
      <c r="AX100" s="1156">
        <f t="shared" si="10"/>
        <v>190</v>
      </c>
      <c r="AY100" s="1231"/>
      <c r="BB100" s="971"/>
    </row>
    <row r="101" spans="1:54" s="744" customFormat="1" ht="17.25" customHeight="1" x14ac:dyDescent="0.25">
      <c r="A101" s="1125">
        <f t="shared" si="11"/>
        <v>94</v>
      </c>
      <c r="B101" s="1154" t="s">
        <v>1015</v>
      </c>
      <c r="C101" s="625" t="s">
        <v>1281</v>
      </c>
      <c r="D101" s="968" t="s">
        <v>286</v>
      </c>
      <c r="E101" s="1077" t="s">
        <v>1282</v>
      </c>
      <c r="F101" s="852"/>
      <c r="G101" s="853"/>
      <c r="H101" s="853"/>
      <c r="I101" s="873"/>
      <c r="J101" s="928"/>
      <c r="K101" s="857"/>
      <c r="L101" s="857"/>
      <c r="M101" s="855"/>
      <c r="N101" s="856"/>
      <c r="O101" s="857"/>
      <c r="P101" s="857"/>
      <c r="Q101" s="927"/>
      <c r="R101" s="928"/>
      <c r="S101" s="857"/>
      <c r="T101" s="857"/>
      <c r="U101" s="855"/>
      <c r="V101" s="856"/>
      <c r="W101" s="857"/>
      <c r="X101" s="857"/>
      <c r="Y101" s="927"/>
      <c r="Z101" s="928"/>
      <c r="AA101" s="857"/>
      <c r="AB101" s="857"/>
      <c r="AC101" s="927"/>
      <c r="AD101" s="928"/>
      <c r="AE101" s="857"/>
      <c r="AF101" s="857"/>
      <c r="AG101" s="855"/>
      <c r="AH101" s="856">
        <v>186.5</v>
      </c>
      <c r="AI101" s="857"/>
      <c r="AJ101" s="857"/>
      <c r="AK101" s="927"/>
      <c r="AL101" s="856"/>
      <c r="AM101" s="857"/>
      <c r="AN101" s="857"/>
      <c r="AO101" s="927"/>
      <c r="AP101" s="928"/>
      <c r="AQ101" s="857"/>
      <c r="AR101" s="857"/>
      <c r="AS101" s="855"/>
      <c r="AT101" s="856">
        <f t="shared" si="6"/>
        <v>186.5</v>
      </c>
      <c r="AU101" s="857">
        <f t="shared" si="7"/>
        <v>0</v>
      </c>
      <c r="AV101" s="857">
        <f t="shared" si="8"/>
        <v>0</v>
      </c>
      <c r="AW101" s="927">
        <f t="shared" si="9"/>
        <v>0</v>
      </c>
      <c r="AX101" s="1156">
        <f t="shared" si="10"/>
        <v>186.5</v>
      </c>
      <c r="AY101" s="1231"/>
      <c r="BB101" s="971"/>
    </row>
    <row r="102" spans="1:54" s="744" customFormat="1" ht="17.25" customHeight="1" x14ac:dyDescent="0.25">
      <c r="A102" s="1125">
        <f t="shared" si="11"/>
        <v>95</v>
      </c>
      <c r="B102" s="1154" t="s">
        <v>1647</v>
      </c>
      <c r="C102" s="625" t="s">
        <v>1648</v>
      </c>
      <c r="D102" s="968" t="s">
        <v>286</v>
      </c>
      <c r="E102" s="1077" t="s">
        <v>1649</v>
      </c>
      <c r="F102" s="852"/>
      <c r="G102" s="853"/>
      <c r="H102" s="853"/>
      <c r="I102" s="873"/>
      <c r="J102" s="928"/>
      <c r="K102" s="857"/>
      <c r="L102" s="857"/>
      <c r="M102" s="855"/>
      <c r="N102" s="856"/>
      <c r="O102" s="857"/>
      <c r="P102" s="857"/>
      <c r="Q102" s="927"/>
      <c r="R102" s="928"/>
      <c r="S102" s="857"/>
      <c r="T102" s="857"/>
      <c r="U102" s="855"/>
      <c r="V102" s="856"/>
      <c r="W102" s="857"/>
      <c r="X102" s="857"/>
      <c r="Y102" s="927"/>
      <c r="Z102" s="928"/>
      <c r="AA102" s="857"/>
      <c r="AB102" s="857"/>
      <c r="AC102" s="927"/>
      <c r="AD102" s="928"/>
      <c r="AE102" s="857"/>
      <c r="AF102" s="857"/>
      <c r="AG102" s="855"/>
      <c r="AH102" s="856">
        <v>220</v>
      </c>
      <c r="AI102" s="857"/>
      <c r="AJ102" s="857"/>
      <c r="AK102" s="927"/>
      <c r="AL102" s="856"/>
      <c r="AM102" s="857"/>
      <c r="AN102" s="857"/>
      <c r="AO102" s="927"/>
      <c r="AP102" s="928"/>
      <c r="AQ102" s="857"/>
      <c r="AR102" s="857"/>
      <c r="AS102" s="855"/>
      <c r="AT102" s="856">
        <f t="shared" si="6"/>
        <v>220</v>
      </c>
      <c r="AU102" s="857">
        <f t="shared" si="7"/>
        <v>0</v>
      </c>
      <c r="AV102" s="857">
        <f t="shared" si="8"/>
        <v>0</v>
      </c>
      <c r="AW102" s="927">
        <f t="shared" si="9"/>
        <v>0</v>
      </c>
      <c r="AX102" s="1156">
        <f t="shared" si="10"/>
        <v>220</v>
      </c>
      <c r="AY102" s="1231"/>
      <c r="BB102" s="971"/>
    </row>
    <row r="103" spans="1:54" s="744" customFormat="1" ht="17.25" customHeight="1" x14ac:dyDescent="0.25">
      <c r="A103" s="1125">
        <f t="shared" si="11"/>
        <v>96</v>
      </c>
      <c r="B103" s="1154" t="s">
        <v>1392</v>
      </c>
      <c r="C103" s="625" t="s">
        <v>844</v>
      </c>
      <c r="D103" s="968" t="s">
        <v>286</v>
      </c>
      <c r="E103" s="1077" t="s">
        <v>1391</v>
      </c>
      <c r="F103" s="852"/>
      <c r="G103" s="853"/>
      <c r="H103" s="853"/>
      <c r="I103" s="873"/>
      <c r="J103" s="928"/>
      <c r="K103" s="857"/>
      <c r="L103" s="857"/>
      <c r="M103" s="855"/>
      <c r="N103" s="856"/>
      <c r="O103" s="857"/>
      <c r="P103" s="857"/>
      <c r="Q103" s="927"/>
      <c r="R103" s="928"/>
      <c r="S103" s="857"/>
      <c r="T103" s="857"/>
      <c r="U103" s="855"/>
      <c r="V103" s="856"/>
      <c r="W103" s="857"/>
      <c r="X103" s="857"/>
      <c r="Y103" s="927"/>
      <c r="Z103" s="928"/>
      <c r="AA103" s="857"/>
      <c r="AB103" s="857"/>
      <c r="AC103" s="927"/>
      <c r="AD103" s="928"/>
      <c r="AE103" s="857"/>
      <c r="AF103" s="857"/>
      <c r="AG103" s="855"/>
      <c r="AH103" s="856"/>
      <c r="AI103" s="857">
        <v>225.5</v>
      </c>
      <c r="AJ103" s="857"/>
      <c r="AK103" s="927"/>
      <c r="AL103" s="856"/>
      <c r="AM103" s="857"/>
      <c r="AN103" s="857"/>
      <c r="AO103" s="927"/>
      <c r="AP103" s="928"/>
      <c r="AQ103" s="857"/>
      <c r="AR103" s="857"/>
      <c r="AS103" s="855"/>
      <c r="AT103" s="856">
        <f t="shared" si="6"/>
        <v>0</v>
      </c>
      <c r="AU103" s="857">
        <f t="shared" si="7"/>
        <v>225.5</v>
      </c>
      <c r="AV103" s="857">
        <f t="shared" si="8"/>
        <v>0</v>
      </c>
      <c r="AW103" s="927">
        <f t="shared" si="9"/>
        <v>0</v>
      </c>
      <c r="AX103" s="1156">
        <f t="shared" si="10"/>
        <v>225.5</v>
      </c>
      <c r="AY103" s="1231"/>
      <c r="BB103" s="971"/>
    </row>
    <row r="104" spans="1:54" s="744" customFormat="1" ht="17.25" customHeight="1" x14ac:dyDescent="0.25">
      <c r="A104" s="1125">
        <f t="shared" si="11"/>
        <v>97</v>
      </c>
      <c r="B104" s="1154" t="s">
        <v>1650</v>
      </c>
      <c r="C104" s="625" t="s">
        <v>1651</v>
      </c>
      <c r="D104" s="968" t="s">
        <v>286</v>
      </c>
      <c r="E104" s="1077" t="s">
        <v>1369</v>
      </c>
      <c r="F104" s="852"/>
      <c r="G104" s="853"/>
      <c r="H104" s="853"/>
      <c r="I104" s="873"/>
      <c r="J104" s="928"/>
      <c r="K104" s="857"/>
      <c r="L104" s="857"/>
      <c r="M104" s="855"/>
      <c r="N104" s="856"/>
      <c r="O104" s="857"/>
      <c r="P104" s="857"/>
      <c r="Q104" s="927"/>
      <c r="R104" s="928"/>
      <c r="S104" s="857"/>
      <c r="T104" s="857"/>
      <c r="U104" s="855"/>
      <c r="V104" s="856"/>
      <c r="W104" s="857"/>
      <c r="X104" s="857"/>
      <c r="Y104" s="927"/>
      <c r="Z104" s="928"/>
      <c r="AA104" s="857"/>
      <c r="AB104" s="857"/>
      <c r="AC104" s="927"/>
      <c r="AD104" s="928"/>
      <c r="AE104" s="857"/>
      <c r="AF104" s="857"/>
      <c r="AG104" s="855"/>
      <c r="AH104" s="856"/>
      <c r="AI104" s="857"/>
      <c r="AJ104" s="857"/>
      <c r="AK104" s="927"/>
      <c r="AL104" s="856">
        <v>124.5</v>
      </c>
      <c r="AM104" s="857"/>
      <c r="AN104" s="857"/>
      <c r="AO104" s="927"/>
      <c r="AP104" s="928"/>
      <c r="AQ104" s="857"/>
      <c r="AR104" s="857"/>
      <c r="AS104" s="855"/>
      <c r="AT104" s="856">
        <f t="shared" si="6"/>
        <v>124.5</v>
      </c>
      <c r="AU104" s="857">
        <f t="shared" si="7"/>
        <v>0</v>
      </c>
      <c r="AV104" s="857">
        <f t="shared" si="8"/>
        <v>0</v>
      </c>
      <c r="AW104" s="927">
        <f t="shared" si="9"/>
        <v>0</v>
      </c>
      <c r="AX104" s="1156">
        <f t="shared" si="10"/>
        <v>124.5</v>
      </c>
      <c r="AY104" s="1231"/>
      <c r="BB104" s="971"/>
    </row>
    <row r="105" spans="1:54" s="744" customFormat="1" ht="17.25" customHeight="1" x14ac:dyDescent="0.25">
      <c r="A105" s="1125">
        <f t="shared" si="11"/>
        <v>98</v>
      </c>
      <c r="B105" s="1154" t="s">
        <v>1652</v>
      </c>
      <c r="C105" s="625" t="s">
        <v>1653</v>
      </c>
      <c r="D105" s="968" t="s">
        <v>286</v>
      </c>
      <c r="E105" s="1077" t="s">
        <v>1206</v>
      </c>
      <c r="F105" s="852"/>
      <c r="G105" s="853"/>
      <c r="H105" s="853"/>
      <c r="I105" s="873"/>
      <c r="J105" s="928"/>
      <c r="K105" s="857"/>
      <c r="L105" s="857"/>
      <c r="M105" s="855"/>
      <c r="N105" s="856"/>
      <c r="O105" s="857"/>
      <c r="P105" s="857"/>
      <c r="Q105" s="927"/>
      <c r="R105" s="928"/>
      <c r="S105" s="857"/>
      <c r="T105" s="857"/>
      <c r="U105" s="855"/>
      <c r="V105" s="856"/>
      <c r="W105" s="857"/>
      <c r="X105" s="857"/>
      <c r="Y105" s="927"/>
      <c r="Z105" s="928"/>
      <c r="AA105" s="857"/>
      <c r="AB105" s="857"/>
      <c r="AC105" s="927"/>
      <c r="AD105" s="928"/>
      <c r="AE105" s="857"/>
      <c r="AF105" s="857"/>
      <c r="AG105" s="855"/>
      <c r="AH105" s="856"/>
      <c r="AI105" s="857"/>
      <c r="AJ105" s="857"/>
      <c r="AK105" s="927"/>
      <c r="AL105" s="856">
        <v>103.5</v>
      </c>
      <c r="AM105" s="857"/>
      <c r="AN105" s="857"/>
      <c r="AO105" s="927"/>
      <c r="AP105" s="928"/>
      <c r="AQ105" s="857"/>
      <c r="AR105" s="857"/>
      <c r="AS105" s="855"/>
      <c r="AT105" s="856">
        <f t="shared" si="6"/>
        <v>103.5</v>
      </c>
      <c r="AU105" s="857">
        <f t="shared" si="7"/>
        <v>0</v>
      </c>
      <c r="AV105" s="857">
        <f t="shared" si="8"/>
        <v>0</v>
      </c>
      <c r="AW105" s="927">
        <f t="shared" si="9"/>
        <v>0</v>
      </c>
      <c r="AX105" s="1156">
        <f t="shared" si="10"/>
        <v>103.5</v>
      </c>
      <c r="AY105" s="1231"/>
      <c r="BB105" s="971"/>
    </row>
    <row r="106" spans="1:54" s="744" customFormat="1" ht="17.25" customHeight="1" x14ac:dyDescent="0.25">
      <c r="A106" s="1125">
        <f t="shared" si="11"/>
        <v>99</v>
      </c>
      <c r="B106" s="1154" t="s">
        <v>1654</v>
      </c>
      <c r="C106" s="625" t="s">
        <v>1655</v>
      </c>
      <c r="D106" s="968" t="s">
        <v>286</v>
      </c>
      <c r="E106" s="1077" t="s">
        <v>44</v>
      </c>
      <c r="F106" s="852"/>
      <c r="G106" s="853"/>
      <c r="H106" s="853"/>
      <c r="I106" s="873"/>
      <c r="J106" s="928"/>
      <c r="K106" s="857"/>
      <c r="L106" s="857"/>
      <c r="M106" s="855"/>
      <c r="N106" s="856"/>
      <c r="O106" s="857"/>
      <c r="P106" s="857"/>
      <c r="Q106" s="927"/>
      <c r="R106" s="928"/>
      <c r="S106" s="857"/>
      <c r="T106" s="857"/>
      <c r="U106" s="855"/>
      <c r="V106" s="856"/>
      <c r="W106" s="857"/>
      <c r="X106" s="857"/>
      <c r="Y106" s="927"/>
      <c r="Z106" s="928"/>
      <c r="AA106" s="857"/>
      <c r="AB106" s="857"/>
      <c r="AC106" s="927"/>
      <c r="AD106" s="928"/>
      <c r="AE106" s="857"/>
      <c r="AF106" s="857"/>
      <c r="AG106" s="855"/>
      <c r="AH106" s="856"/>
      <c r="AI106" s="857"/>
      <c r="AJ106" s="857"/>
      <c r="AK106" s="927"/>
      <c r="AL106" s="856">
        <v>136.5</v>
      </c>
      <c r="AM106" s="857"/>
      <c r="AN106" s="857"/>
      <c r="AO106" s="927"/>
      <c r="AP106" s="928"/>
      <c r="AQ106" s="857"/>
      <c r="AR106" s="857"/>
      <c r="AS106" s="855"/>
      <c r="AT106" s="856">
        <f t="shared" si="6"/>
        <v>136.5</v>
      </c>
      <c r="AU106" s="857">
        <f t="shared" si="7"/>
        <v>0</v>
      </c>
      <c r="AV106" s="857">
        <f t="shared" si="8"/>
        <v>0</v>
      </c>
      <c r="AW106" s="927">
        <f t="shared" si="9"/>
        <v>0</v>
      </c>
      <c r="AX106" s="1156">
        <f t="shared" si="10"/>
        <v>136.5</v>
      </c>
      <c r="AY106" s="1231"/>
      <c r="BB106" s="971"/>
    </row>
    <row r="107" spans="1:54" s="744" customFormat="1" ht="17.25" customHeight="1" x14ac:dyDescent="0.25">
      <c r="A107" s="1125">
        <f t="shared" si="11"/>
        <v>100</v>
      </c>
      <c r="B107" s="1154" t="s">
        <v>1656</v>
      </c>
      <c r="C107" s="625" t="s">
        <v>1657</v>
      </c>
      <c r="D107" s="968" t="s">
        <v>286</v>
      </c>
      <c r="E107" s="1077" t="s">
        <v>26</v>
      </c>
      <c r="F107" s="852"/>
      <c r="G107" s="853"/>
      <c r="H107" s="853"/>
      <c r="I107" s="873"/>
      <c r="J107" s="928"/>
      <c r="K107" s="857"/>
      <c r="L107" s="857"/>
      <c r="M107" s="855"/>
      <c r="N107" s="856"/>
      <c r="O107" s="857"/>
      <c r="P107" s="857"/>
      <c r="Q107" s="927"/>
      <c r="R107" s="928"/>
      <c r="S107" s="857"/>
      <c r="T107" s="857"/>
      <c r="U107" s="855"/>
      <c r="V107" s="856"/>
      <c r="W107" s="857"/>
      <c r="X107" s="857"/>
      <c r="Y107" s="927"/>
      <c r="Z107" s="928"/>
      <c r="AA107" s="857"/>
      <c r="AB107" s="857"/>
      <c r="AC107" s="927"/>
      <c r="AD107" s="928"/>
      <c r="AE107" s="857"/>
      <c r="AF107" s="857"/>
      <c r="AG107" s="855"/>
      <c r="AH107" s="856"/>
      <c r="AI107" s="857"/>
      <c r="AJ107" s="857"/>
      <c r="AK107" s="927"/>
      <c r="AL107" s="856">
        <v>123</v>
      </c>
      <c r="AM107" s="857"/>
      <c r="AN107" s="857"/>
      <c r="AO107" s="927"/>
      <c r="AP107" s="928"/>
      <c r="AQ107" s="857"/>
      <c r="AR107" s="857"/>
      <c r="AS107" s="855"/>
      <c r="AT107" s="856">
        <f t="shared" si="6"/>
        <v>123</v>
      </c>
      <c r="AU107" s="857">
        <f t="shared" si="7"/>
        <v>0</v>
      </c>
      <c r="AV107" s="857">
        <f t="shared" si="8"/>
        <v>0</v>
      </c>
      <c r="AW107" s="927">
        <f t="shared" si="9"/>
        <v>0</v>
      </c>
      <c r="AX107" s="1156">
        <f t="shared" si="10"/>
        <v>123</v>
      </c>
      <c r="AY107" s="1231"/>
      <c r="BB107" s="971"/>
    </row>
    <row r="108" spans="1:54" s="744" customFormat="1" ht="17.25" customHeight="1" x14ac:dyDescent="0.25">
      <c r="A108" s="1125">
        <f t="shared" si="11"/>
        <v>101</v>
      </c>
      <c r="B108" s="1154" t="s">
        <v>1658</v>
      </c>
      <c r="C108" s="625" t="s">
        <v>1659</v>
      </c>
      <c r="D108" s="968" t="s">
        <v>286</v>
      </c>
      <c r="E108" s="1077" t="s">
        <v>26</v>
      </c>
      <c r="F108" s="852"/>
      <c r="G108" s="853"/>
      <c r="H108" s="853"/>
      <c r="I108" s="873"/>
      <c r="J108" s="928"/>
      <c r="K108" s="857"/>
      <c r="L108" s="857"/>
      <c r="M108" s="855"/>
      <c r="N108" s="856"/>
      <c r="O108" s="857"/>
      <c r="P108" s="857"/>
      <c r="Q108" s="927"/>
      <c r="R108" s="928"/>
      <c r="S108" s="857"/>
      <c r="T108" s="857"/>
      <c r="U108" s="855"/>
      <c r="V108" s="856"/>
      <c r="W108" s="857"/>
      <c r="X108" s="857"/>
      <c r="Y108" s="927"/>
      <c r="Z108" s="928"/>
      <c r="AA108" s="857"/>
      <c r="AB108" s="857"/>
      <c r="AC108" s="927"/>
      <c r="AD108" s="928"/>
      <c r="AE108" s="857"/>
      <c r="AF108" s="857"/>
      <c r="AG108" s="855"/>
      <c r="AH108" s="856"/>
      <c r="AI108" s="857"/>
      <c r="AJ108" s="857"/>
      <c r="AK108" s="927"/>
      <c r="AL108" s="856">
        <v>65</v>
      </c>
      <c r="AM108" s="857"/>
      <c r="AN108" s="857"/>
      <c r="AO108" s="927"/>
      <c r="AP108" s="928"/>
      <c r="AQ108" s="857"/>
      <c r="AR108" s="857"/>
      <c r="AS108" s="855"/>
      <c r="AT108" s="856">
        <f t="shared" si="6"/>
        <v>65</v>
      </c>
      <c r="AU108" s="857">
        <f t="shared" si="7"/>
        <v>0</v>
      </c>
      <c r="AV108" s="857">
        <f t="shared" si="8"/>
        <v>0</v>
      </c>
      <c r="AW108" s="927">
        <f t="shared" si="9"/>
        <v>0</v>
      </c>
      <c r="AX108" s="1156">
        <f t="shared" si="10"/>
        <v>65</v>
      </c>
      <c r="AY108" s="1231"/>
      <c r="BB108" s="971"/>
    </row>
    <row r="109" spans="1:54" s="744" customFormat="1" ht="17.25" customHeight="1" x14ac:dyDescent="0.25">
      <c r="A109" s="1125">
        <f t="shared" si="11"/>
        <v>102</v>
      </c>
      <c r="B109" s="1154" t="s">
        <v>1660</v>
      </c>
      <c r="C109" s="625" t="s">
        <v>1661</v>
      </c>
      <c r="D109" s="968" t="s">
        <v>1422</v>
      </c>
      <c r="E109" s="1077" t="s">
        <v>1662</v>
      </c>
      <c r="F109" s="852"/>
      <c r="G109" s="853"/>
      <c r="H109" s="853"/>
      <c r="I109" s="873"/>
      <c r="J109" s="928"/>
      <c r="K109" s="857"/>
      <c r="L109" s="857"/>
      <c r="M109" s="855"/>
      <c r="N109" s="856"/>
      <c r="O109" s="857"/>
      <c r="P109" s="857"/>
      <c r="Q109" s="927"/>
      <c r="R109" s="928"/>
      <c r="S109" s="857"/>
      <c r="T109" s="857"/>
      <c r="U109" s="855"/>
      <c r="V109" s="856"/>
      <c r="W109" s="857"/>
      <c r="X109" s="857"/>
      <c r="Y109" s="927"/>
      <c r="Z109" s="928"/>
      <c r="AA109" s="857"/>
      <c r="AB109" s="857"/>
      <c r="AC109" s="927"/>
      <c r="AD109" s="928"/>
      <c r="AE109" s="857"/>
      <c r="AF109" s="857"/>
      <c r="AG109" s="855"/>
      <c r="AH109" s="856"/>
      <c r="AI109" s="857"/>
      <c r="AJ109" s="857"/>
      <c r="AK109" s="927"/>
      <c r="AL109" s="856">
        <v>109</v>
      </c>
      <c r="AM109" s="857"/>
      <c r="AN109" s="857"/>
      <c r="AO109" s="927"/>
      <c r="AP109" s="928"/>
      <c r="AQ109" s="857"/>
      <c r="AR109" s="857"/>
      <c r="AS109" s="855"/>
      <c r="AT109" s="856">
        <f t="shared" si="6"/>
        <v>109</v>
      </c>
      <c r="AU109" s="857">
        <f t="shared" si="7"/>
        <v>0</v>
      </c>
      <c r="AV109" s="857">
        <f t="shared" si="8"/>
        <v>0</v>
      </c>
      <c r="AW109" s="927">
        <f t="shared" si="9"/>
        <v>0</v>
      </c>
      <c r="AX109" s="1156">
        <f t="shared" si="10"/>
        <v>109</v>
      </c>
      <c r="AY109" s="1231"/>
      <c r="BB109" s="971"/>
    </row>
    <row r="110" spans="1:54" s="744" customFormat="1" ht="17.25" customHeight="1" x14ac:dyDescent="0.25">
      <c r="A110" s="1125">
        <f t="shared" si="11"/>
        <v>103</v>
      </c>
      <c r="B110" s="1154" t="s">
        <v>1665</v>
      </c>
      <c r="C110" s="625" t="s">
        <v>1666</v>
      </c>
      <c r="D110" s="968" t="s">
        <v>281</v>
      </c>
      <c r="E110" s="1077" t="s">
        <v>26</v>
      </c>
      <c r="F110" s="852"/>
      <c r="G110" s="853"/>
      <c r="H110" s="853"/>
      <c r="I110" s="873"/>
      <c r="J110" s="928"/>
      <c r="K110" s="857"/>
      <c r="L110" s="857"/>
      <c r="M110" s="855"/>
      <c r="N110" s="856"/>
      <c r="O110" s="857"/>
      <c r="P110" s="857"/>
      <c r="Q110" s="927"/>
      <c r="R110" s="928"/>
      <c r="S110" s="857"/>
      <c r="T110" s="857"/>
      <c r="U110" s="855"/>
      <c r="V110" s="856"/>
      <c r="W110" s="857"/>
      <c r="X110" s="857"/>
      <c r="Y110" s="927"/>
      <c r="Z110" s="928"/>
      <c r="AA110" s="857"/>
      <c r="AB110" s="857"/>
      <c r="AC110" s="927"/>
      <c r="AD110" s="928"/>
      <c r="AE110" s="857"/>
      <c r="AF110" s="857"/>
      <c r="AG110" s="855"/>
      <c r="AH110" s="856"/>
      <c r="AI110" s="857"/>
      <c r="AJ110" s="857"/>
      <c r="AK110" s="927"/>
      <c r="AL110" s="856">
        <v>196.5</v>
      </c>
      <c r="AM110" s="857"/>
      <c r="AN110" s="857"/>
      <c r="AO110" s="927"/>
      <c r="AP110" s="928"/>
      <c r="AQ110" s="857"/>
      <c r="AR110" s="857"/>
      <c r="AS110" s="855"/>
      <c r="AT110" s="856">
        <f t="shared" si="6"/>
        <v>196.5</v>
      </c>
      <c r="AU110" s="857">
        <f t="shared" si="7"/>
        <v>0</v>
      </c>
      <c r="AV110" s="857">
        <f t="shared" si="8"/>
        <v>0</v>
      </c>
      <c r="AW110" s="927">
        <f t="shared" si="9"/>
        <v>0</v>
      </c>
      <c r="AX110" s="1156">
        <f t="shared" si="10"/>
        <v>196.5</v>
      </c>
      <c r="AY110" s="1231"/>
      <c r="BB110" s="971"/>
    </row>
    <row r="111" spans="1:54" s="744" customFormat="1" ht="17.25" customHeight="1" x14ac:dyDescent="0.25">
      <c r="A111" s="1125">
        <f t="shared" si="11"/>
        <v>104</v>
      </c>
      <c r="B111" s="1154" t="s">
        <v>1667</v>
      </c>
      <c r="C111" s="625" t="s">
        <v>1668</v>
      </c>
      <c r="D111" s="968" t="s">
        <v>281</v>
      </c>
      <c r="E111" s="1077" t="s">
        <v>26</v>
      </c>
      <c r="F111" s="852"/>
      <c r="G111" s="853"/>
      <c r="H111" s="853"/>
      <c r="I111" s="873"/>
      <c r="J111" s="928"/>
      <c r="K111" s="857"/>
      <c r="L111" s="857"/>
      <c r="M111" s="855"/>
      <c r="N111" s="856"/>
      <c r="O111" s="857"/>
      <c r="P111" s="857"/>
      <c r="Q111" s="927"/>
      <c r="R111" s="928"/>
      <c r="S111" s="857"/>
      <c r="T111" s="857"/>
      <c r="U111" s="855"/>
      <c r="V111" s="856"/>
      <c r="W111" s="857"/>
      <c r="X111" s="857"/>
      <c r="Y111" s="927"/>
      <c r="Z111" s="928"/>
      <c r="AA111" s="857"/>
      <c r="AB111" s="857"/>
      <c r="AC111" s="927"/>
      <c r="AD111" s="928"/>
      <c r="AE111" s="857"/>
      <c r="AF111" s="857"/>
      <c r="AG111" s="855"/>
      <c r="AH111" s="856"/>
      <c r="AI111" s="857"/>
      <c r="AJ111" s="857"/>
      <c r="AK111" s="927"/>
      <c r="AL111" s="856">
        <v>277</v>
      </c>
      <c r="AM111" s="857"/>
      <c r="AN111" s="857"/>
      <c r="AO111" s="927"/>
      <c r="AP111" s="928"/>
      <c r="AQ111" s="857"/>
      <c r="AR111" s="857"/>
      <c r="AS111" s="855"/>
      <c r="AT111" s="856">
        <f t="shared" si="6"/>
        <v>277</v>
      </c>
      <c r="AU111" s="857">
        <f t="shared" si="7"/>
        <v>0</v>
      </c>
      <c r="AV111" s="857">
        <f t="shared" si="8"/>
        <v>0</v>
      </c>
      <c r="AW111" s="927">
        <f t="shared" si="9"/>
        <v>0</v>
      </c>
      <c r="AX111" s="1156">
        <f t="shared" si="10"/>
        <v>277</v>
      </c>
      <c r="AY111" s="1231"/>
      <c r="BB111" s="971"/>
    </row>
    <row r="112" spans="1:54" s="744" customFormat="1" ht="17.25" customHeight="1" x14ac:dyDescent="0.25">
      <c r="A112" s="1125">
        <f t="shared" si="11"/>
        <v>105</v>
      </c>
      <c r="B112" s="1154" t="s">
        <v>1669</v>
      </c>
      <c r="C112" s="625" t="s">
        <v>1670</v>
      </c>
      <c r="D112" s="968" t="s">
        <v>286</v>
      </c>
      <c r="E112" s="1077" t="s">
        <v>26</v>
      </c>
      <c r="F112" s="852"/>
      <c r="G112" s="853"/>
      <c r="H112" s="853"/>
      <c r="I112" s="873"/>
      <c r="J112" s="928"/>
      <c r="K112" s="857"/>
      <c r="L112" s="857"/>
      <c r="M112" s="855"/>
      <c r="N112" s="856"/>
      <c r="O112" s="857"/>
      <c r="P112" s="857"/>
      <c r="Q112" s="927"/>
      <c r="R112" s="928"/>
      <c r="S112" s="857"/>
      <c r="T112" s="857"/>
      <c r="U112" s="855"/>
      <c r="V112" s="856"/>
      <c r="W112" s="857"/>
      <c r="X112" s="857"/>
      <c r="Y112" s="927"/>
      <c r="Z112" s="928"/>
      <c r="AA112" s="857"/>
      <c r="AB112" s="857"/>
      <c r="AC112" s="927"/>
      <c r="AD112" s="928"/>
      <c r="AE112" s="857"/>
      <c r="AF112" s="857"/>
      <c r="AG112" s="855"/>
      <c r="AH112" s="856"/>
      <c r="AI112" s="857"/>
      <c r="AJ112" s="857"/>
      <c r="AK112" s="927"/>
      <c r="AL112" s="856"/>
      <c r="AM112" s="857">
        <v>260</v>
      </c>
      <c r="AN112" s="857"/>
      <c r="AO112" s="927"/>
      <c r="AP112" s="928"/>
      <c r="AQ112" s="857"/>
      <c r="AR112" s="857"/>
      <c r="AS112" s="855"/>
      <c r="AT112" s="856">
        <f t="shared" si="6"/>
        <v>0</v>
      </c>
      <c r="AU112" s="857">
        <f t="shared" si="7"/>
        <v>260</v>
      </c>
      <c r="AV112" s="857">
        <f t="shared" si="8"/>
        <v>0</v>
      </c>
      <c r="AW112" s="927">
        <f t="shared" si="9"/>
        <v>0</v>
      </c>
      <c r="AX112" s="1156">
        <f t="shared" si="10"/>
        <v>260</v>
      </c>
      <c r="AY112" s="1231"/>
      <c r="BB112" s="971"/>
    </row>
    <row r="113" spans="1:85" s="744" customFormat="1" ht="17.25" customHeight="1" x14ac:dyDescent="0.25">
      <c r="A113" s="1125">
        <f t="shared" si="11"/>
        <v>106</v>
      </c>
      <c r="B113" s="1154" t="s">
        <v>1669</v>
      </c>
      <c r="C113" s="625" t="s">
        <v>1671</v>
      </c>
      <c r="D113" s="968" t="s">
        <v>286</v>
      </c>
      <c r="E113" s="1077" t="s">
        <v>1662</v>
      </c>
      <c r="F113" s="852"/>
      <c r="G113" s="853"/>
      <c r="H113" s="853"/>
      <c r="I113" s="873"/>
      <c r="J113" s="928"/>
      <c r="K113" s="857"/>
      <c r="L113" s="857"/>
      <c r="M113" s="855"/>
      <c r="N113" s="856"/>
      <c r="O113" s="857"/>
      <c r="P113" s="857"/>
      <c r="Q113" s="927"/>
      <c r="R113" s="928"/>
      <c r="S113" s="857"/>
      <c r="T113" s="857"/>
      <c r="U113" s="855"/>
      <c r="V113" s="856"/>
      <c r="W113" s="857"/>
      <c r="X113" s="857"/>
      <c r="Y113" s="927"/>
      <c r="Z113" s="928"/>
      <c r="AA113" s="857"/>
      <c r="AB113" s="857"/>
      <c r="AC113" s="927"/>
      <c r="AD113" s="928"/>
      <c r="AE113" s="857"/>
      <c r="AF113" s="857"/>
      <c r="AG113" s="855"/>
      <c r="AH113" s="856"/>
      <c r="AI113" s="857"/>
      <c r="AJ113" s="857"/>
      <c r="AK113" s="927"/>
      <c r="AL113" s="856"/>
      <c r="AM113" s="857">
        <v>200</v>
      </c>
      <c r="AN113" s="857"/>
      <c r="AO113" s="927"/>
      <c r="AP113" s="928"/>
      <c r="AQ113" s="857"/>
      <c r="AR113" s="857"/>
      <c r="AS113" s="855"/>
      <c r="AT113" s="856">
        <f t="shared" si="6"/>
        <v>0</v>
      </c>
      <c r="AU113" s="857">
        <f t="shared" si="7"/>
        <v>200</v>
      </c>
      <c r="AV113" s="857">
        <f t="shared" si="8"/>
        <v>0</v>
      </c>
      <c r="AW113" s="927">
        <f t="shared" si="9"/>
        <v>0</v>
      </c>
      <c r="AX113" s="1156">
        <f t="shared" si="10"/>
        <v>200</v>
      </c>
      <c r="AY113" s="1231"/>
      <c r="BB113" s="971"/>
    </row>
    <row r="114" spans="1:85" s="744" customFormat="1" ht="17.25" customHeight="1" x14ac:dyDescent="0.25">
      <c r="A114" s="1125">
        <f t="shared" si="11"/>
        <v>107</v>
      </c>
      <c r="B114" s="1154" t="s">
        <v>1673</v>
      </c>
      <c r="C114" s="625" t="s">
        <v>1676</v>
      </c>
      <c r="D114" s="968" t="s">
        <v>286</v>
      </c>
      <c r="E114" s="1077" t="s">
        <v>296</v>
      </c>
      <c r="F114" s="852"/>
      <c r="G114" s="853"/>
      <c r="H114" s="853"/>
      <c r="I114" s="873"/>
      <c r="J114" s="928"/>
      <c r="K114" s="857"/>
      <c r="L114" s="857"/>
      <c r="M114" s="855"/>
      <c r="N114" s="856"/>
      <c r="O114" s="857"/>
      <c r="P114" s="857"/>
      <c r="Q114" s="927"/>
      <c r="R114" s="928"/>
      <c r="S114" s="857"/>
      <c r="T114" s="857"/>
      <c r="U114" s="855"/>
      <c r="V114" s="856"/>
      <c r="W114" s="857"/>
      <c r="X114" s="857"/>
      <c r="Y114" s="927"/>
      <c r="Z114" s="928"/>
      <c r="AA114" s="857"/>
      <c r="AB114" s="857"/>
      <c r="AC114" s="927"/>
      <c r="AD114" s="928"/>
      <c r="AE114" s="857"/>
      <c r="AF114" s="857"/>
      <c r="AG114" s="855"/>
      <c r="AH114" s="856"/>
      <c r="AI114" s="857"/>
      <c r="AJ114" s="857"/>
      <c r="AK114" s="927"/>
      <c r="AL114" s="856"/>
      <c r="AM114" s="857"/>
      <c r="AN114" s="857"/>
      <c r="AO114" s="927"/>
      <c r="AP114" s="928">
        <v>0</v>
      </c>
      <c r="AQ114" s="857"/>
      <c r="AR114" s="857"/>
      <c r="AS114" s="855"/>
      <c r="AT114" s="856">
        <f t="shared" si="6"/>
        <v>0</v>
      </c>
      <c r="AU114" s="857">
        <f t="shared" si="7"/>
        <v>0</v>
      </c>
      <c r="AV114" s="857">
        <f t="shared" si="8"/>
        <v>0</v>
      </c>
      <c r="AW114" s="927">
        <f t="shared" si="9"/>
        <v>0</v>
      </c>
      <c r="AX114" s="1156">
        <f t="shared" si="10"/>
        <v>0</v>
      </c>
      <c r="AY114" s="1231"/>
      <c r="BB114" s="971"/>
    </row>
    <row r="115" spans="1:85" s="744" customFormat="1" ht="17.25" customHeight="1" x14ac:dyDescent="0.25">
      <c r="A115" s="1125">
        <f t="shared" si="11"/>
        <v>108</v>
      </c>
      <c r="B115" s="1154" t="s">
        <v>1674</v>
      </c>
      <c r="C115" s="625" t="s">
        <v>1675</v>
      </c>
      <c r="D115" s="968" t="s">
        <v>286</v>
      </c>
      <c r="E115" s="1077" t="s">
        <v>1677</v>
      </c>
      <c r="F115" s="852"/>
      <c r="G115" s="853"/>
      <c r="H115" s="853"/>
      <c r="I115" s="873"/>
      <c r="J115" s="928"/>
      <c r="K115" s="857"/>
      <c r="L115" s="857"/>
      <c r="M115" s="855"/>
      <c r="N115" s="856"/>
      <c r="O115" s="857"/>
      <c r="P115" s="857"/>
      <c r="Q115" s="927"/>
      <c r="R115" s="928"/>
      <c r="S115" s="857"/>
      <c r="T115" s="857"/>
      <c r="U115" s="855"/>
      <c r="V115" s="856"/>
      <c r="W115" s="857"/>
      <c r="X115" s="857"/>
      <c r="Y115" s="927"/>
      <c r="Z115" s="928"/>
      <c r="AA115" s="857"/>
      <c r="AB115" s="857"/>
      <c r="AC115" s="927"/>
      <c r="AD115" s="928"/>
      <c r="AE115" s="857"/>
      <c r="AF115" s="857"/>
      <c r="AG115" s="855"/>
      <c r="AH115" s="856"/>
      <c r="AI115" s="857"/>
      <c r="AJ115" s="857"/>
      <c r="AK115" s="927"/>
      <c r="AL115" s="856"/>
      <c r="AM115" s="857"/>
      <c r="AN115" s="857"/>
      <c r="AO115" s="927"/>
      <c r="AP115" s="928">
        <v>116.5</v>
      </c>
      <c r="AQ115" s="857"/>
      <c r="AR115" s="857"/>
      <c r="AS115" s="855"/>
      <c r="AT115" s="856">
        <f t="shared" si="6"/>
        <v>116.5</v>
      </c>
      <c r="AU115" s="857">
        <f t="shared" si="7"/>
        <v>0</v>
      </c>
      <c r="AV115" s="857">
        <f t="shared" si="8"/>
        <v>0</v>
      </c>
      <c r="AW115" s="927">
        <f t="shared" si="9"/>
        <v>0</v>
      </c>
      <c r="AX115" s="1156">
        <f t="shared" si="10"/>
        <v>116.5</v>
      </c>
      <c r="AY115" s="1231"/>
      <c r="BB115" s="971"/>
    </row>
    <row r="116" spans="1:85" s="744" customFormat="1" ht="17.25" customHeight="1" x14ac:dyDescent="0.25">
      <c r="A116" s="1125">
        <f t="shared" si="11"/>
        <v>109</v>
      </c>
      <c r="B116" s="1154" t="s">
        <v>622</v>
      </c>
      <c r="C116" s="625" t="s">
        <v>1678</v>
      </c>
      <c r="D116" s="968" t="s">
        <v>281</v>
      </c>
      <c r="E116" s="1077" t="s">
        <v>1440</v>
      </c>
      <c r="F116" s="852"/>
      <c r="G116" s="853"/>
      <c r="H116" s="853"/>
      <c r="I116" s="873"/>
      <c r="J116" s="928"/>
      <c r="K116" s="857"/>
      <c r="L116" s="857"/>
      <c r="M116" s="855"/>
      <c r="N116" s="856"/>
      <c r="O116" s="857"/>
      <c r="P116" s="857"/>
      <c r="Q116" s="927"/>
      <c r="R116" s="928"/>
      <c r="S116" s="857"/>
      <c r="T116" s="857"/>
      <c r="U116" s="855"/>
      <c r="V116" s="856"/>
      <c r="W116" s="857"/>
      <c r="X116" s="857"/>
      <c r="Y116" s="927"/>
      <c r="Z116" s="928"/>
      <c r="AA116" s="857"/>
      <c r="AB116" s="857"/>
      <c r="AC116" s="927"/>
      <c r="AD116" s="928"/>
      <c r="AE116" s="857"/>
      <c r="AF116" s="857"/>
      <c r="AG116" s="855"/>
      <c r="AH116" s="856"/>
      <c r="AI116" s="857"/>
      <c r="AJ116" s="857"/>
      <c r="AK116" s="927"/>
      <c r="AL116" s="856"/>
      <c r="AM116" s="857"/>
      <c r="AN116" s="857"/>
      <c r="AO116" s="927"/>
      <c r="AP116" s="928">
        <v>269.5</v>
      </c>
      <c r="AQ116" s="857"/>
      <c r="AR116" s="857"/>
      <c r="AS116" s="855"/>
      <c r="AT116" s="856">
        <f t="shared" si="6"/>
        <v>269.5</v>
      </c>
      <c r="AU116" s="857">
        <f t="shared" si="7"/>
        <v>0</v>
      </c>
      <c r="AV116" s="857">
        <f t="shared" si="8"/>
        <v>0</v>
      </c>
      <c r="AW116" s="927">
        <f t="shared" si="9"/>
        <v>0</v>
      </c>
      <c r="AX116" s="1156">
        <f t="shared" si="10"/>
        <v>269.5</v>
      </c>
      <c r="AY116" s="1231"/>
      <c r="BB116" s="971"/>
    </row>
    <row r="117" spans="1:85" s="744" customFormat="1" ht="17.25" customHeight="1" x14ac:dyDescent="0.25">
      <c r="A117" s="1125">
        <f t="shared" si="11"/>
        <v>110</v>
      </c>
      <c r="B117" s="1154" t="s">
        <v>1326</v>
      </c>
      <c r="C117" s="625" t="s">
        <v>1679</v>
      </c>
      <c r="D117" s="968" t="s">
        <v>286</v>
      </c>
      <c r="E117" s="1077" t="s">
        <v>26</v>
      </c>
      <c r="F117" s="852"/>
      <c r="G117" s="853"/>
      <c r="H117" s="853"/>
      <c r="I117" s="873"/>
      <c r="J117" s="928"/>
      <c r="K117" s="857"/>
      <c r="L117" s="857"/>
      <c r="M117" s="855"/>
      <c r="N117" s="856"/>
      <c r="O117" s="857"/>
      <c r="P117" s="857"/>
      <c r="Q117" s="927"/>
      <c r="R117" s="928"/>
      <c r="S117" s="857"/>
      <c r="T117" s="857"/>
      <c r="U117" s="855"/>
      <c r="V117" s="856"/>
      <c r="W117" s="857"/>
      <c r="X117" s="857"/>
      <c r="Y117" s="927"/>
      <c r="Z117" s="928"/>
      <c r="AA117" s="857"/>
      <c r="AB117" s="857"/>
      <c r="AC117" s="927"/>
      <c r="AD117" s="928"/>
      <c r="AE117" s="857"/>
      <c r="AF117" s="857"/>
      <c r="AG117" s="855"/>
      <c r="AH117" s="856"/>
      <c r="AI117" s="857"/>
      <c r="AJ117" s="857"/>
      <c r="AK117" s="927"/>
      <c r="AL117" s="856"/>
      <c r="AM117" s="857"/>
      <c r="AN117" s="857"/>
      <c r="AO117" s="927"/>
      <c r="AP117" s="928"/>
      <c r="AQ117" s="857">
        <v>256</v>
      </c>
      <c r="AR117" s="857"/>
      <c r="AS117" s="855"/>
      <c r="AT117" s="856">
        <f t="shared" si="6"/>
        <v>0</v>
      </c>
      <c r="AU117" s="857">
        <f t="shared" si="7"/>
        <v>256</v>
      </c>
      <c r="AV117" s="857">
        <f t="shared" si="8"/>
        <v>0</v>
      </c>
      <c r="AW117" s="927">
        <f t="shared" si="9"/>
        <v>0</v>
      </c>
      <c r="AX117" s="1156">
        <f t="shared" si="10"/>
        <v>256</v>
      </c>
      <c r="AY117" s="1231"/>
      <c r="BB117" s="971"/>
    </row>
    <row r="118" spans="1:85" s="744" customFormat="1" ht="17.25" customHeight="1" x14ac:dyDescent="0.25">
      <c r="A118" s="1125">
        <f t="shared" si="11"/>
        <v>111</v>
      </c>
      <c r="B118" s="1154" t="s">
        <v>1680</v>
      </c>
      <c r="C118" s="625" t="s">
        <v>776</v>
      </c>
      <c r="D118" s="968" t="s">
        <v>1422</v>
      </c>
      <c r="E118" s="1077" t="s">
        <v>1262</v>
      </c>
      <c r="F118" s="852"/>
      <c r="G118" s="853"/>
      <c r="H118" s="853"/>
      <c r="I118" s="873"/>
      <c r="J118" s="928"/>
      <c r="K118" s="857"/>
      <c r="L118" s="857"/>
      <c r="M118" s="855"/>
      <c r="N118" s="856"/>
      <c r="O118" s="857"/>
      <c r="P118" s="857"/>
      <c r="Q118" s="927"/>
      <c r="R118" s="928"/>
      <c r="S118" s="857"/>
      <c r="T118" s="857"/>
      <c r="U118" s="855"/>
      <c r="V118" s="856"/>
      <c r="W118" s="857"/>
      <c r="X118" s="857"/>
      <c r="Y118" s="927"/>
      <c r="Z118" s="928"/>
      <c r="AA118" s="857"/>
      <c r="AB118" s="857"/>
      <c r="AC118" s="927"/>
      <c r="AD118" s="928"/>
      <c r="AE118" s="857"/>
      <c r="AF118" s="857"/>
      <c r="AG118" s="855"/>
      <c r="AH118" s="856"/>
      <c r="AI118" s="857"/>
      <c r="AJ118" s="857"/>
      <c r="AK118" s="927"/>
      <c r="AL118" s="856"/>
      <c r="AM118" s="857"/>
      <c r="AN118" s="857"/>
      <c r="AO118" s="927"/>
      <c r="AP118" s="928"/>
      <c r="AQ118" s="857">
        <v>178.5</v>
      </c>
      <c r="AR118" s="857"/>
      <c r="AS118" s="855"/>
      <c r="AT118" s="856">
        <f t="shared" si="6"/>
        <v>0</v>
      </c>
      <c r="AU118" s="857">
        <f t="shared" si="7"/>
        <v>178.5</v>
      </c>
      <c r="AV118" s="857">
        <f t="shared" si="8"/>
        <v>0</v>
      </c>
      <c r="AW118" s="927">
        <f t="shared" si="9"/>
        <v>0</v>
      </c>
      <c r="AX118" s="1156">
        <f t="shared" si="10"/>
        <v>178.5</v>
      </c>
      <c r="AY118" s="1231"/>
      <c r="BB118" s="971"/>
    </row>
    <row r="119" spans="1:85" s="744" customFormat="1" ht="17.25" customHeight="1" x14ac:dyDescent="0.25">
      <c r="A119" s="1125">
        <f t="shared" si="11"/>
        <v>112</v>
      </c>
      <c r="B119" s="1154" t="s">
        <v>1681</v>
      </c>
      <c r="C119" s="625" t="s">
        <v>757</v>
      </c>
      <c r="D119" s="968" t="s">
        <v>286</v>
      </c>
      <c r="E119" s="1077" t="s">
        <v>26</v>
      </c>
      <c r="F119" s="852"/>
      <c r="G119" s="853"/>
      <c r="H119" s="853"/>
      <c r="I119" s="873"/>
      <c r="J119" s="928"/>
      <c r="K119" s="857"/>
      <c r="L119" s="857"/>
      <c r="M119" s="855"/>
      <c r="N119" s="856"/>
      <c r="O119" s="857"/>
      <c r="P119" s="857"/>
      <c r="Q119" s="927"/>
      <c r="R119" s="928"/>
      <c r="S119" s="857"/>
      <c r="T119" s="857"/>
      <c r="U119" s="855"/>
      <c r="V119" s="856"/>
      <c r="W119" s="857"/>
      <c r="X119" s="857"/>
      <c r="Y119" s="927"/>
      <c r="Z119" s="928"/>
      <c r="AA119" s="857"/>
      <c r="AB119" s="857"/>
      <c r="AC119" s="927"/>
      <c r="AD119" s="928"/>
      <c r="AE119" s="857"/>
      <c r="AF119" s="857"/>
      <c r="AG119" s="855"/>
      <c r="AH119" s="856"/>
      <c r="AI119" s="857"/>
      <c r="AJ119" s="857"/>
      <c r="AK119" s="927"/>
      <c r="AL119" s="856"/>
      <c r="AM119" s="857"/>
      <c r="AN119" s="857"/>
      <c r="AO119" s="927"/>
      <c r="AP119" s="928"/>
      <c r="AQ119" s="857">
        <v>0</v>
      </c>
      <c r="AR119" s="857"/>
      <c r="AS119" s="855"/>
      <c r="AT119" s="1248">
        <f t="shared" si="6"/>
        <v>0</v>
      </c>
      <c r="AU119" s="1249">
        <f t="shared" si="7"/>
        <v>0</v>
      </c>
      <c r="AV119" s="1249">
        <f t="shared" si="8"/>
        <v>0</v>
      </c>
      <c r="AW119" s="1250">
        <f t="shared" si="9"/>
        <v>0</v>
      </c>
      <c r="AX119" s="1156">
        <f t="shared" si="10"/>
        <v>0</v>
      </c>
      <c r="AY119" s="1231"/>
      <c r="BB119" s="971"/>
    </row>
    <row r="120" spans="1:85" s="744" customFormat="1" ht="17.25" customHeight="1" thickBot="1" x14ac:dyDescent="0.3">
      <c r="A120" s="1218">
        <f t="shared" si="11"/>
        <v>113</v>
      </c>
      <c r="B120" s="1245" t="s">
        <v>1682</v>
      </c>
      <c r="C120" s="643" t="s">
        <v>1457</v>
      </c>
      <c r="D120" s="970" t="s">
        <v>1422</v>
      </c>
      <c r="E120" s="1219" t="s">
        <v>1206</v>
      </c>
      <c r="F120" s="952"/>
      <c r="G120" s="950"/>
      <c r="H120" s="950"/>
      <c r="I120" s="948"/>
      <c r="J120" s="1246"/>
      <c r="K120" s="1242"/>
      <c r="L120" s="1242"/>
      <c r="M120" s="1247"/>
      <c r="N120" s="1241"/>
      <c r="O120" s="1242"/>
      <c r="P120" s="1242"/>
      <c r="Q120" s="1243"/>
      <c r="R120" s="1246"/>
      <c r="S120" s="1242"/>
      <c r="T120" s="1242"/>
      <c r="U120" s="1247"/>
      <c r="V120" s="1241"/>
      <c r="W120" s="1242"/>
      <c r="X120" s="1242"/>
      <c r="Y120" s="1243"/>
      <c r="Z120" s="1246"/>
      <c r="AA120" s="1242"/>
      <c r="AB120" s="1242"/>
      <c r="AC120" s="1243"/>
      <c r="AD120" s="1246"/>
      <c r="AE120" s="1242"/>
      <c r="AF120" s="1242"/>
      <c r="AG120" s="1247"/>
      <c r="AH120" s="1241"/>
      <c r="AI120" s="1242"/>
      <c r="AJ120" s="1242"/>
      <c r="AK120" s="1243"/>
      <c r="AL120" s="1241"/>
      <c r="AM120" s="1242"/>
      <c r="AN120" s="1242"/>
      <c r="AO120" s="1243"/>
      <c r="AP120" s="1246"/>
      <c r="AQ120" s="1242">
        <v>235</v>
      </c>
      <c r="AR120" s="1242"/>
      <c r="AS120" s="1247"/>
      <c r="AT120" s="1251">
        <f t="shared" si="6"/>
        <v>0</v>
      </c>
      <c r="AU120" s="1252">
        <f t="shared" si="7"/>
        <v>235</v>
      </c>
      <c r="AV120" s="1252">
        <f t="shared" si="8"/>
        <v>0</v>
      </c>
      <c r="AW120" s="1253">
        <f t="shared" si="9"/>
        <v>0</v>
      </c>
      <c r="AX120" s="1244">
        <f t="shared" si="10"/>
        <v>235</v>
      </c>
      <c r="AY120" s="1231"/>
      <c r="BB120" s="971"/>
    </row>
    <row r="121" spans="1:85" s="1095" customFormat="1" x14ac:dyDescent="0.2">
      <c r="A121" s="488"/>
      <c r="B121" s="488"/>
      <c r="C121" s="500"/>
      <c r="E121" s="488"/>
      <c r="F121" s="488"/>
      <c r="G121" s="488"/>
      <c r="H121" s="488"/>
      <c r="I121" s="488"/>
      <c r="J121" s="488"/>
      <c r="K121" s="488"/>
      <c r="L121" s="488"/>
      <c r="M121" s="488"/>
      <c r="N121" s="488"/>
      <c r="O121" s="488"/>
      <c r="P121" s="488"/>
      <c r="Q121" s="488"/>
      <c r="R121" s="488"/>
      <c r="S121" s="488"/>
      <c r="T121" s="488"/>
      <c r="U121" s="488"/>
      <c r="V121" s="488"/>
      <c r="W121" s="488"/>
      <c r="X121" s="488"/>
      <c r="Y121" s="488"/>
      <c r="Z121" s="488"/>
      <c r="AA121" s="488"/>
      <c r="AB121" s="488"/>
      <c r="AC121" s="488"/>
      <c r="AD121" s="488"/>
      <c r="AE121" s="488"/>
      <c r="AF121" s="488"/>
      <c r="AG121" s="488"/>
      <c r="AH121" s="488"/>
      <c r="AI121" s="488"/>
      <c r="AJ121" s="488"/>
      <c r="AK121" s="488"/>
      <c r="AL121" s="488"/>
      <c r="AM121" s="488"/>
      <c r="AN121" s="488"/>
      <c r="AO121" s="488"/>
      <c r="AP121" s="488"/>
      <c r="AQ121" s="488"/>
      <c r="AR121" s="488"/>
      <c r="AS121" s="488"/>
      <c r="AT121" s="488"/>
      <c r="AU121" s="488"/>
      <c r="AV121" s="488"/>
      <c r="AW121" s="488"/>
      <c r="AX121" s="478"/>
      <c r="AY121" s="715"/>
      <c r="AZ121" s="477"/>
      <c r="BA121" s="477"/>
      <c r="BB121" s="500"/>
      <c r="BC121" s="488"/>
      <c r="BD121" s="488"/>
      <c r="BE121" s="488"/>
      <c r="BF121" s="488"/>
      <c r="BG121" s="488"/>
      <c r="BH121" s="488"/>
      <c r="BI121" s="488"/>
      <c r="BJ121" s="488"/>
      <c r="BK121" s="488"/>
      <c r="BL121" s="488"/>
      <c r="BM121" s="488"/>
      <c r="BN121" s="488"/>
      <c r="BO121" s="488"/>
      <c r="BP121" s="488"/>
      <c r="BQ121" s="488"/>
      <c r="BR121" s="488"/>
      <c r="BS121" s="488"/>
      <c r="BT121" s="488"/>
      <c r="BU121" s="488"/>
      <c r="BV121" s="488"/>
      <c r="BW121" s="488"/>
      <c r="BX121" s="488"/>
      <c r="BY121" s="488"/>
      <c r="BZ121" s="488"/>
      <c r="CA121" s="488"/>
      <c r="CB121" s="488"/>
      <c r="CC121" s="488"/>
      <c r="CD121" s="488"/>
      <c r="CE121" s="488"/>
      <c r="CF121" s="488"/>
      <c r="CG121" s="488"/>
    </row>
    <row r="122" spans="1:85" s="1095" customFormat="1" x14ac:dyDescent="0.2">
      <c r="A122" s="488"/>
      <c r="B122" s="488"/>
      <c r="C122" s="500"/>
      <c r="E122" s="488"/>
      <c r="F122" s="488"/>
      <c r="G122" s="488"/>
      <c r="H122" s="488"/>
      <c r="I122" s="488"/>
      <c r="J122" s="488"/>
      <c r="K122" s="488"/>
      <c r="L122" s="488"/>
      <c r="M122" s="488"/>
      <c r="N122" s="488"/>
      <c r="O122" s="488"/>
      <c r="P122" s="488"/>
      <c r="Q122" s="488"/>
      <c r="R122" s="488"/>
      <c r="S122" s="488"/>
      <c r="T122" s="488"/>
      <c r="U122" s="488"/>
      <c r="V122" s="488"/>
      <c r="W122" s="488"/>
      <c r="X122" s="488"/>
      <c r="Y122" s="488"/>
      <c r="Z122" s="488"/>
      <c r="AA122" s="488"/>
      <c r="AB122" s="488"/>
      <c r="AC122" s="488"/>
      <c r="AD122" s="488"/>
      <c r="AE122" s="488"/>
      <c r="AF122" s="488"/>
      <c r="AG122" s="488"/>
      <c r="AH122" s="488"/>
      <c r="AI122" s="488"/>
      <c r="AJ122" s="488"/>
      <c r="AK122" s="488"/>
      <c r="AL122" s="488"/>
      <c r="AM122" s="488"/>
      <c r="AN122" s="488"/>
      <c r="AO122" s="488"/>
      <c r="AP122" s="488"/>
      <c r="AQ122" s="488"/>
      <c r="AR122" s="488"/>
      <c r="AS122" s="488"/>
      <c r="AT122" s="488"/>
      <c r="AU122" s="488"/>
      <c r="AV122" s="488"/>
      <c r="AW122" s="488"/>
      <c r="AX122" s="478"/>
      <c r="AY122" s="715"/>
      <c r="AZ122" s="477"/>
      <c r="BA122" s="477"/>
      <c r="BB122" s="500"/>
      <c r="BC122" s="488"/>
      <c r="BD122" s="488"/>
      <c r="BE122" s="488"/>
      <c r="BF122" s="488"/>
      <c r="BG122" s="488"/>
      <c r="BH122" s="488"/>
      <c r="BI122" s="488"/>
      <c r="BJ122" s="488"/>
      <c r="BK122" s="488"/>
      <c r="BL122" s="488"/>
      <c r="BM122" s="488"/>
      <c r="BN122" s="488"/>
      <c r="BO122" s="488"/>
      <c r="BP122" s="488"/>
      <c r="BQ122" s="488"/>
      <c r="BR122" s="488"/>
      <c r="BS122" s="488"/>
      <c r="BT122" s="488"/>
      <c r="BU122" s="488"/>
      <c r="BV122" s="488"/>
      <c r="BW122" s="488"/>
      <c r="BX122" s="488"/>
      <c r="BY122" s="488"/>
      <c r="BZ122" s="488"/>
      <c r="CA122" s="488"/>
      <c r="CB122" s="488"/>
      <c r="CC122" s="488"/>
      <c r="CD122" s="488"/>
      <c r="CE122" s="488"/>
      <c r="CF122" s="488"/>
      <c r="CG122" s="488"/>
    </row>
    <row r="123" spans="1:85" s="1095" customFormat="1" x14ac:dyDescent="0.2">
      <c r="A123" s="488"/>
      <c r="B123" s="488"/>
      <c r="C123" s="500"/>
      <c r="E123" s="488"/>
      <c r="F123" s="488"/>
      <c r="G123" s="488"/>
      <c r="H123" s="488"/>
      <c r="I123" s="488"/>
      <c r="J123" s="488"/>
      <c r="K123" s="488"/>
      <c r="L123" s="488"/>
      <c r="M123" s="488"/>
      <c r="N123" s="488"/>
      <c r="O123" s="488"/>
      <c r="P123" s="488"/>
      <c r="Q123" s="488"/>
      <c r="R123" s="488"/>
      <c r="S123" s="488"/>
      <c r="T123" s="488"/>
      <c r="U123" s="488"/>
      <c r="V123" s="488"/>
      <c r="W123" s="488"/>
      <c r="X123" s="488"/>
      <c r="Y123" s="488"/>
      <c r="Z123" s="488"/>
      <c r="AA123" s="488"/>
      <c r="AB123" s="488"/>
      <c r="AC123" s="488"/>
      <c r="AD123" s="488"/>
      <c r="AE123" s="488"/>
      <c r="AF123" s="488"/>
      <c r="AG123" s="488"/>
      <c r="AH123" s="488"/>
      <c r="AI123" s="488"/>
      <c r="AJ123" s="488"/>
      <c r="AK123" s="488"/>
      <c r="AL123" s="488"/>
      <c r="AM123" s="488"/>
      <c r="AN123" s="488"/>
      <c r="AO123" s="488"/>
      <c r="AP123" s="488"/>
      <c r="AQ123" s="488"/>
      <c r="AR123" s="488"/>
      <c r="AS123" s="488"/>
      <c r="AT123" s="488"/>
      <c r="AU123" s="488"/>
      <c r="AV123" s="488"/>
      <c r="AW123" s="488"/>
      <c r="AX123" s="478"/>
      <c r="AY123" s="715"/>
      <c r="AZ123" s="477"/>
      <c r="BA123" s="477"/>
      <c r="BB123" s="500"/>
      <c r="BC123" s="488"/>
      <c r="BD123" s="488"/>
      <c r="BE123" s="488"/>
      <c r="BF123" s="488"/>
      <c r="BG123" s="488"/>
      <c r="BH123" s="488"/>
      <c r="BI123" s="488"/>
      <c r="BJ123" s="488"/>
      <c r="BK123" s="488"/>
      <c r="BL123" s="488"/>
      <c r="BM123" s="488"/>
      <c r="BN123" s="488"/>
      <c r="BO123" s="488"/>
      <c r="BP123" s="488"/>
      <c r="BQ123" s="488"/>
      <c r="BR123" s="488"/>
      <c r="BS123" s="488"/>
      <c r="BT123" s="488"/>
      <c r="BU123" s="488"/>
      <c r="BV123" s="488"/>
      <c r="BW123" s="488"/>
      <c r="BX123" s="488"/>
      <c r="BY123" s="488"/>
      <c r="BZ123" s="488"/>
      <c r="CA123" s="488"/>
      <c r="CB123" s="488"/>
      <c r="CC123" s="488"/>
      <c r="CD123" s="488"/>
      <c r="CE123" s="488"/>
      <c r="CF123" s="488"/>
      <c r="CG123" s="488"/>
    </row>
    <row r="124" spans="1:85" s="1095" customFormat="1" x14ac:dyDescent="0.2">
      <c r="A124" s="488"/>
      <c r="B124" s="488"/>
      <c r="C124" s="500"/>
      <c r="E124" s="488"/>
      <c r="F124" s="488"/>
      <c r="G124" s="488"/>
      <c r="H124" s="488"/>
      <c r="I124" s="488"/>
      <c r="J124" s="488"/>
      <c r="K124" s="488"/>
      <c r="L124" s="488"/>
      <c r="M124" s="488"/>
      <c r="N124" s="488"/>
      <c r="O124" s="488"/>
      <c r="P124" s="488"/>
      <c r="Q124" s="488"/>
      <c r="R124" s="488"/>
      <c r="S124" s="488"/>
      <c r="T124" s="488"/>
      <c r="U124" s="488"/>
      <c r="V124" s="488"/>
      <c r="W124" s="488"/>
      <c r="X124" s="488"/>
      <c r="Y124" s="488"/>
      <c r="Z124" s="488"/>
      <c r="AA124" s="488"/>
      <c r="AB124" s="488"/>
      <c r="AC124" s="488"/>
      <c r="AD124" s="488"/>
      <c r="AE124" s="488"/>
      <c r="AF124" s="488"/>
      <c r="AG124" s="488"/>
      <c r="AH124" s="488"/>
      <c r="AI124" s="488"/>
      <c r="AJ124" s="488"/>
      <c r="AK124" s="488"/>
      <c r="AL124" s="488"/>
      <c r="AM124" s="488"/>
      <c r="AN124" s="488"/>
      <c r="AO124" s="488"/>
      <c r="AP124" s="488"/>
      <c r="AQ124" s="488"/>
      <c r="AR124" s="488"/>
      <c r="AS124" s="488"/>
      <c r="AT124" s="488"/>
      <c r="AU124" s="488"/>
      <c r="AV124" s="488"/>
      <c r="AW124" s="488"/>
      <c r="AX124" s="478"/>
      <c r="AY124" s="715"/>
      <c r="AZ124" s="477"/>
      <c r="BA124" s="477"/>
      <c r="BB124" s="500"/>
      <c r="BC124" s="488"/>
      <c r="BD124" s="488"/>
      <c r="BE124" s="488"/>
      <c r="BF124" s="488"/>
      <c r="BG124" s="488"/>
      <c r="BH124" s="488"/>
      <c r="BI124" s="488"/>
      <c r="BJ124" s="488"/>
      <c r="BK124" s="488"/>
      <c r="BL124" s="488"/>
      <c r="BM124" s="488"/>
      <c r="BN124" s="488"/>
      <c r="BO124" s="488"/>
      <c r="BP124" s="488"/>
      <c r="BQ124" s="488"/>
      <c r="BR124" s="488"/>
      <c r="BS124" s="488"/>
      <c r="BT124" s="488"/>
      <c r="BU124" s="488"/>
      <c r="BV124" s="488"/>
      <c r="BW124" s="488"/>
      <c r="BX124" s="488"/>
      <c r="BY124" s="488"/>
      <c r="BZ124" s="488"/>
      <c r="CA124" s="488"/>
      <c r="CB124" s="488"/>
      <c r="CC124" s="488"/>
      <c r="CD124" s="488"/>
      <c r="CE124" s="488"/>
      <c r="CF124" s="488"/>
      <c r="CG124" s="488"/>
    </row>
  </sheetData>
  <autoFilter ref="B1:B124" xr:uid="{12888AB7-8D03-47F0-9D6F-DF5D3CC3A9AB}"/>
  <mergeCells count="45">
    <mergeCell ref="AD6:AG6"/>
    <mergeCell ref="AH6:AK6"/>
    <mergeCell ref="AL6:AO6"/>
    <mergeCell ref="R3:U3"/>
    <mergeCell ref="V3:Y3"/>
    <mergeCell ref="AY4:AY5"/>
    <mergeCell ref="F6:I6"/>
    <mergeCell ref="J6:M6"/>
    <mergeCell ref="N6:Q6"/>
    <mergeCell ref="R6:U6"/>
    <mergeCell ref="V6:Y6"/>
    <mergeCell ref="AP4:AS5"/>
    <mergeCell ref="AP6:AS6"/>
    <mergeCell ref="AP3:AS3"/>
    <mergeCell ref="Z4:AC5"/>
    <mergeCell ref="AD4:AG5"/>
    <mergeCell ref="AH4:AK5"/>
    <mergeCell ref="AL4:AO5"/>
    <mergeCell ref="Z6:AC6"/>
    <mergeCell ref="Z2:AC2"/>
    <mergeCell ref="AD2:AG2"/>
    <mergeCell ref="AH2:AK2"/>
    <mergeCell ref="AL2:AO2"/>
    <mergeCell ref="AT2:AX5"/>
    <mergeCell ref="Z3:AC3"/>
    <mergeCell ref="AD3:AG3"/>
    <mergeCell ref="AH3:AK3"/>
    <mergeCell ref="AL3:AO3"/>
    <mergeCell ref="AP2:AS2"/>
    <mergeCell ref="V2:Y2"/>
    <mergeCell ref="V4:Y5"/>
    <mergeCell ref="A2:A7"/>
    <mergeCell ref="F2:I2"/>
    <mergeCell ref="J2:M2"/>
    <mergeCell ref="N2:Q2"/>
    <mergeCell ref="R2:U2"/>
    <mergeCell ref="B4:B7"/>
    <mergeCell ref="C4:D7"/>
    <mergeCell ref="F4:I5"/>
    <mergeCell ref="J4:M5"/>
    <mergeCell ref="N4:Q5"/>
    <mergeCell ref="R4:U5"/>
    <mergeCell ref="F3:I3"/>
    <mergeCell ref="J3:M3"/>
    <mergeCell ref="N3:Q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4" fitToHeight="0" pageOrder="overThenDown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8AB7-8D03-47F0-9D6F-DF5D3CC3A9AB}">
  <dimension ref="A1:BE56"/>
  <sheetViews>
    <sheetView showGridLines="0" zoomScale="80" zoomScaleNormal="80" zoomScaleSheetLayoutView="30" workbookViewId="0">
      <selection activeCell="B2" sqref="B2"/>
    </sheetView>
  </sheetViews>
  <sheetFormatPr defaultRowHeight="12.75" x14ac:dyDescent="0.2"/>
  <cols>
    <col min="1" max="1" width="6.140625" style="488" customWidth="1"/>
    <col min="2" max="2" width="33.28515625" style="488" customWidth="1"/>
    <col min="3" max="3" width="35.85546875" style="488" customWidth="1"/>
    <col min="4" max="4" width="10.42578125" style="1095" bestFit="1" customWidth="1"/>
    <col min="5" max="5" width="23.42578125" style="488" customWidth="1"/>
    <col min="6" max="17" width="8.7109375" style="488" customWidth="1"/>
    <col min="18" max="21" width="10.7109375" style="488" customWidth="1"/>
    <col min="22" max="22" width="10.7109375" style="478" customWidth="1"/>
    <col min="23" max="23" width="17.28515625" style="715" hidden="1" customWidth="1"/>
    <col min="24" max="24" width="3.42578125" style="477" customWidth="1"/>
    <col min="25" max="25" width="12" style="477" customWidth="1"/>
    <col min="26" max="26" width="8" style="500" customWidth="1"/>
    <col min="27" max="27" width="12" style="488" customWidth="1"/>
    <col min="28" max="28" width="10.140625" style="488" customWidth="1"/>
    <col min="29" max="16384" width="9.140625" style="488"/>
  </cols>
  <sheetData>
    <row r="1" spans="1:57" s="863" customFormat="1" ht="28.5" customHeight="1" thickBot="1" x14ac:dyDescent="0.45">
      <c r="A1" s="978"/>
      <c r="B1" s="960" t="s">
        <v>1376</v>
      </c>
      <c r="C1" s="960"/>
      <c r="D1" s="1090"/>
      <c r="E1" s="960"/>
      <c r="F1" s="960"/>
      <c r="G1" s="960"/>
      <c r="H1" s="960"/>
      <c r="I1" s="960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4"/>
      <c r="W1" s="864"/>
      <c r="Z1" s="1157"/>
    </row>
    <row r="2" spans="1:57" s="859" customFormat="1" ht="49.5" customHeight="1" thickBot="1" x14ac:dyDescent="0.3">
      <c r="A2" s="1274" t="s">
        <v>916</v>
      </c>
      <c r="B2" s="979"/>
      <c r="C2" s="980" t="s">
        <v>841</v>
      </c>
      <c r="D2" s="1091"/>
      <c r="E2" s="981"/>
      <c r="F2" s="1276" t="s">
        <v>88</v>
      </c>
      <c r="G2" s="1277"/>
      <c r="H2" s="1277"/>
      <c r="I2" s="1278"/>
      <c r="J2" s="1277" t="s">
        <v>128</v>
      </c>
      <c r="K2" s="1277"/>
      <c r="L2" s="1277"/>
      <c r="M2" s="1277"/>
      <c r="N2" s="1276" t="s">
        <v>128</v>
      </c>
      <c r="O2" s="1277"/>
      <c r="P2" s="1277"/>
      <c r="Q2" s="1278"/>
      <c r="R2" s="1283" t="s">
        <v>1495</v>
      </c>
      <c r="S2" s="1283"/>
      <c r="T2" s="1283"/>
      <c r="U2" s="1283"/>
      <c r="V2" s="1284"/>
      <c r="W2" s="861"/>
      <c r="Z2" s="1158"/>
    </row>
    <row r="3" spans="1:57" s="859" customFormat="1" ht="49.5" customHeight="1" thickBot="1" x14ac:dyDescent="0.3">
      <c r="A3" s="1275"/>
      <c r="B3" s="979"/>
      <c r="C3" s="980" t="s">
        <v>842</v>
      </c>
      <c r="D3" s="1091"/>
      <c r="E3" s="981"/>
      <c r="F3" s="1276" t="s">
        <v>1015</v>
      </c>
      <c r="G3" s="1277"/>
      <c r="H3" s="1277"/>
      <c r="I3" s="1278"/>
      <c r="J3" s="1276" t="s">
        <v>152</v>
      </c>
      <c r="K3" s="1277"/>
      <c r="L3" s="1277"/>
      <c r="M3" s="1278"/>
      <c r="N3" s="1276" t="s">
        <v>1471</v>
      </c>
      <c r="O3" s="1277"/>
      <c r="P3" s="1277"/>
      <c r="Q3" s="1278"/>
      <c r="R3" s="1285"/>
      <c r="S3" s="1285"/>
      <c r="T3" s="1285"/>
      <c r="U3" s="1285"/>
      <c r="V3" s="1286"/>
      <c r="W3" s="861"/>
      <c r="Z3" s="1158"/>
    </row>
    <row r="4" spans="1:57" s="859" customFormat="1" ht="18" customHeight="1" x14ac:dyDescent="0.25">
      <c r="A4" s="1275"/>
      <c r="B4" s="1289" t="s">
        <v>1</v>
      </c>
      <c r="C4" s="1289" t="s">
        <v>2</v>
      </c>
      <c r="D4" s="1308"/>
      <c r="E4" s="1087" t="s">
        <v>1139</v>
      </c>
      <c r="F4" s="1295" t="s">
        <v>1377</v>
      </c>
      <c r="G4" s="1296"/>
      <c r="H4" s="1296"/>
      <c r="I4" s="1297"/>
      <c r="J4" s="1296" t="s">
        <v>2161</v>
      </c>
      <c r="K4" s="1296"/>
      <c r="L4" s="1296"/>
      <c r="M4" s="1296"/>
      <c r="N4" s="1295" t="s">
        <v>2160</v>
      </c>
      <c r="O4" s="1296"/>
      <c r="P4" s="1296"/>
      <c r="Q4" s="1297"/>
      <c r="R4" s="1285"/>
      <c r="S4" s="1285"/>
      <c r="T4" s="1285"/>
      <c r="U4" s="1285"/>
      <c r="V4" s="1286"/>
      <c r="W4" s="1279" t="s">
        <v>617</v>
      </c>
      <c r="Z4" s="1158"/>
    </row>
    <row r="5" spans="1:57" s="859" customFormat="1" ht="45" customHeight="1" thickBot="1" x14ac:dyDescent="0.3">
      <c r="A5" s="1275"/>
      <c r="B5" s="1290"/>
      <c r="C5" s="1290"/>
      <c r="D5" s="1309"/>
      <c r="E5" s="1147" t="s">
        <v>1140</v>
      </c>
      <c r="F5" s="1298"/>
      <c r="G5" s="1299"/>
      <c r="H5" s="1299"/>
      <c r="I5" s="1300"/>
      <c r="J5" s="1299"/>
      <c r="K5" s="1299"/>
      <c r="L5" s="1299"/>
      <c r="M5" s="1299"/>
      <c r="N5" s="1298"/>
      <c r="O5" s="1299"/>
      <c r="P5" s="1299"/>
      <c r="Q5" s="1300"/>
      <c r="R5" s="1285"/>
      <c r="S5" s="1285"/>
      <c r="T5" s="1285"/>
      <c r="U5" s="1285"/>
      <c r="V5" s="1286"/>
      <c r="W5" s="1280"/>
      <c r="Z5" s="1158"/>
    </row>
    <row r="6" spans="1:57" s="859" customFormat="1" ht="39" customHeight="1" thickBot="1" x14ac:dyDescent="0.3">
      <c r="A6" s="1275"/>
      <c r="B6" s="1290"/>
      <c r="C6" s="1290"/>
      <c r="D6" s="1309"/>
      <c r="E6" s="1106" t="s">
        <v>1007</v>
      </c>
      <c r="F6" s="1276" t="s">
        <v>1378</v>
      </c>
      <c r="G6" s="1277"/>
      <c r="H6" s="1277"/>
      <c r="I6" s="1278"/>
      <c r="J6" s="1276" t="s">
        <v>1399</v>
      </c>
      <c r="K6" s="1277"/>
      <c r="L6" s="1277"/>
      <c r="M6" s="1278"/>
      <c r="N6" s="1276" t="s">
        <v>1461</v>
      </c>
      <c r="O6" s="1277"/>
      <c r="P6" s="1277"/>
      <c r="Q6" s="1278"/>
      <c r="R6" s="1104"/>
      <c r="S6" s="1104"/>
      <c r="T6" s="1104"/>
      <c r="U6" s="1104"/>
      <c r="V6" s="1105"/>
      <c r="W6" s="861"/>
      <c r="Z6" s="1158"/>
    </row>
    <row r="7" spans="1:57" s="859" customFormat="1" ht="22.5" customHeight="1" thickBot="1" x14ac:dyDescent="0.35">
      <c r="A7" s="1275"/>
      <c r="B7" s="1287"/>
      <c r="C7" s="1287"/>
      <c r="D7" s="1310"/>
      <c r="E7" s="889" t="s">
        <v>4</v>
      </c>
      <c r="F7" s="891" t="s">
        <v>22</v>
      </c>
      <c r="G7" s="892" t="s">
        <v>72</v>
      </c>
      <c r="H7" s="892" t="s">
        <v>108</v>
      </c>
      <c r="I7" s="893" t="s">
        <v>116</v>
      </c>
      <c r="J7" s="891" t="s">
        <v>22</v>
      </c>
      <c r="K7" s="892" t="s">
        <v>72</v>
      </c>
      <c r="L7" s="892" t="s">
        <v>108</v>
      </c>
      <c r="M7" s="893" t="s">
        <v>116</v>
      </c>
      <c r="N7" s="891" t="s">
        <v>22</v>
      </c>
      <c r="O7" s="892" t="s">
        <v>72</v>
      </c>
      <c r="P7" s="892" t="s">
        <v>108</v>
      </c>
      <c r="Q7" s="893" t="s">
        <v>116</v>
      </c>
      <c r="R7" s="1082" t="s">
        <v>804</v>
      </c>
      <c r="S7" s="1083">
        <v>1</v>
      </c>
      <c r="T7" s="1084">
        <v>2</v>
      </c>
      <c r="U7" s="1085">
        <v>3</v>
      </c>
      <c r="V7" s="1086" t="s">
        <v>811</v>
      </c>
      <c r="W7" s="861"/>
      <c r="Z7" s="1158"/>
    </row>
    <row r="8" spans="1:57" s="744" customFormat="1" ht="17.25" customHeight="1" x14ac:dyDescent="0.25">
      <c r="A8" s="1125">
        <v>1</v>
      </c>
      <c r="B8" s="1126" t="s">
        <v>1379</v>
      </c>
      <c r="C8" s="883" t="s">
        <v>1380</v>
      </c>
      <c r="D8" s="1092" t="s">
        <v>286</v>
      </c>
      <c r="E8" s="1080" t="s">
        <v>81</v>
      </c>
      <c r="F8" s="871">
        <v>111</v>
      </c>
      <c r="G8" s="869"/>
      <c r="H8" s="869"/>
      <c r="I8" s="867"/>
      <c r="J8" s="868"/>
      <c r="K8" s="869"/>
      <c r="L8" s="869"/>
      <c r="M8" s="870"/>
      <c r="N8" s="871"/>
      <c r="O8" s="869"/>
      <c r="P8" s="869"/>
      <c r="Q8" s="867"/>
      <c r="R8" s="856">
        <f>F8+J8+N8</f>
        <v>111</v>
      </c>
      <c r="S8" s="857">
        <f>G8+K8+O8</f>
        <v>0</v>
      </c>
      <c r="T8" s="857">
        <f>H8+L8+P8</f>
        <v>0</v>
      </c>
      <c r="U8" s="927">
        <f>I8+M8+Q8</f>
        <v>0</v>
      </c>
      <c r="V8" s="1156">
        <f>SUM(R8:U8)</f>
        <v>111</v>
      </c>
      <c r="W8" s="1131"/>
      <c r="Z8" s="1158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59"/>
      <c r="AO8" s="859"/>
      <c r="AP8" s="859"/>
      <c r="AQ8" s="859"/>
      <c r="AR8" s="859"/>
      <c r="AS8" s="859"/>
      <c r="AT8" s="859"/>
      <c r="AU8" s="859"/>
    </row>
    <row r="9" spans="1:57" s="744" customFormat="1" ht="17.25" customHeight="1" x14ac:dyDescent="0.25">
      <c r="A9" s="1125">
        <f>A8+1</f>
        <v>2</v>
      </c>
      <c r="B9" s="1149" t="s">
        <v>1381</v>
      </c>
      <c r="C9" s="829" t="s">
        <v>1382</v>
      </c>
      <c r="D9" s="1093" t="s">
        <v>286</v>
      </c>
      <c r="E9" s="1081" t="s">
        <v>418</v>
      </c>
      <c r="F9" s="828">
        <v>127</v>
      </c>
      <c r="G9" s="872"/>
      <c r="H9" s="872"/>
      <c r="I9" s="873"/>
      <c r="J9" s="874"/>
      <c r="K9" s="853"/>
      <c r="L9" s="853"/>
      <c r="M9" s="851"/>
      <c r="N9" s="852"/>
      <c r="O9" s="853"/>
      <c r="P9" s="853"/>
      <c r="Q9" s="873"/>
      <c r="R9" s="856">
        <f t="shared" ref="R9:R54" si="0">F9+J9+N9</f>
        <v>127</v>
      </c>
      <c r="S9" s="857">
        <f t="shared" ref="S9:S54" si="1">G9+K9+O9</f>
        <v>0</v>
      </c>
      <c r="T9" s="857">
        <f t="shared" ref="T9:T54" si="2">H9+L9+P9</f>
        <v>0</v>
      </c>
      <c r="U9" s="927">
        <f t="shared" ref="U9:U54" si="3">I9+M9+Q9</f>
        <v>0</v>
      </c>
      <c r="V9" s="1156">
        <f t="shared" ref="V9:V54" si="4">SUM(R9:U9)</f>
        <v>127</v>
      </c>
      <c r="W9" s="823"/>
      <c r="Z9" s="1158"/>
      <c r="AA9" s="859"/>
      <c r="AB9" s="859"/>
      <c r="AC9" s="859"/>
      <c r="BC9" s="971"/>
      <c r="BE9" s="971"/>
    </row>
    <row r="10" spans="1:57" s="744" customFormat="1" ht="17.25" customHeight="1" x14ac:dyDescent="0.25">
      <c r="A10" s="1125">
        <f t="shared" ref="A10:A54" si="5">A9+1</f>
        <v>3</v>
      </c>
      <c r="B10" s="1149" t="s">
        <v>1015</v>
      </c>
      <c r="C10" s="829" t="s">
        <v>1383</v>
      </c>
      <c r="D10" s="1093" t="s">
        <v>281</v>
      </c>
      <c r="E10" s="1081" t="s">
        <v>1282</v>
      </c>
      <c r="F10" s="875">
        <v>182.5</v>
      </c>
      <c r="G10" s="876"/>
      <c r="H10" s="876"/>
      <c r="I10" s="873"/>
      <c r="J10" s="874"/>
      <c r="K10" s="853"/>
      <c r="L10" s="853"/>
      <c r="M10" s="851"/>
      <c r="N10" s="852"/>
      <c r="O10" s="853"/>
      <c r="P10" s="853"/>
      <c r="Q10" s="873"/>
      <c r="R10" s="856">
        <f t="shared" si="0"/>
        <v>182.5</v>
      </c>
      <c r="S10" s="857">
        <f t="shared" si="1"/>
        <v>0</v>
      </c>
      <c r="T10" s="857">
        <f t="shared" si="2"/>
        <v>0</v>
      </c>
      <c r="U10" s="927">
        <f t="shared" si="3"/>
        <v>0</v>
      </c>
      <c r="V10" s="1156">
        <f t="shared" si="4"/>
        <v>182.5</v>
      </c>
      <c r="W10" s="823"/>
      <c r="Z10" s="971"/>
      <c r="AD10" s="971"/>
      <c r="AE10" s="971"/>
      <c r="AF10" s="971"/>
      <c r="AG10" s="971"/>
      <c r="AH10" s="971"/>
      <c r="AI10" s="971"/>
      <c r="AJ10" s="971"/>
      <c r="AK10" s="971"/>
      <c r="AL10" s="971"/>
      <c r="AM10" s="971"/>
      <c r="AN10" s="971"/>
      <c r="AO10" s="971"/>
      <c r="AP10" s="971"/>
      <c r="AQ10" s="971"/>
      <c r="AR10" s="971"/>
      <c r="AS10" s="971"/>
      <c r="AT10" s="971"/>
      <c r="AU10" s="971"/>
      <c r="AV10" s="971"/>
      <c r="AW10" s="971"/>
      <c r="AX10" s="971"/>
      <c r="AY10" s="971"/>
      <c r="AZ10" s="971"/>
      <c r="BA10" s="971"/>
      <c r="BB10" s="971"/>
      <c r="BC10" s="971"/>
      <c r="BD10" s="971"/>
      <c r="BE10" s="971"/>
    </row>
    <row r="11" spans="1:57" s="744" customFormat="1" ht="17.25" customHeight="1" x14ac:dyDescent="0.25">
      <c r="A11" s="1125">
        <f t="shared" si="5"/>
        <v>4</v>
      </c>
      <c r="B11" s="1149" t="s">
        <v>1259</v>
      </c>
      <c r="C11" s="829" t="s">
        <v>1384</v>
      </c>
      <c r="D11" s="1132" t="s">
        <v>281</v>
      </c>
      <c r="E11" s="1133" t="s">
        <v>348</v>
      </c>
      <c r="F11" s="828">
        <v>304.5</v>
      </c>
      <c r="G11" s="872"/>
      <c r="H11" s="872"/>
      <c r="I11" s="873"/>
      <c r="J11" s="874"/>
      <c r="K11" s="853"/>
      <c r="L11" s="853"/>
      <c r="M11" s="851"/>
      <c r="N11" s="852"/>
      <c r="O11" s="853"/>
      <c r="P11" s="853"/>
      <c r="Q11" s="873"/>
      <c r="R11" s="856">
        <f t="shared" si="0"/>
        <v>304.5</v>
      </c>
      <c r="S11" s="857">
        <f t="shared" si="1"/>
        <v>0</v>
      </c>
      <c r="T11" s="857">
        <f t="shared" si="2"/>
        <v>0</v>
      </c>
      <c r="U11" s="927">
        <f t="shared" si="3"/>
        <v>0</v>
      </c>
      <c r="V11" s="1156">
        <f t="shared" si="4"/>
        <v>304.5</v>
      </c>
      <c r="W11" s="823"/>
      <c r="Z11" s="971"/>
      <c r="BC11" s="971"/>
      <c r="BE11" s="971"/>
    </row>
    <row r="12" spans="1:57" s="744" customFormat="1" ht="17.25" customHeight="1" x14ac:dyDescent="0.25">
      <c r="A12" s="1125">
        <f t="shared" si="5"/>
        <v>5</v>
      </c>
      <c r="B12" s="1149" t="s">
        <v>1385</v>
      </c>
      <c r="C12" s="829" t="s">
        <v>1386</v>
      </c>
      <c r="D12" s="1132" t="s">
        <v>286</v>
      </c>
      <c r="E12" s="1133" t="s">
        <v>26</v>
      </c>
      <c r="F12" s="828">
        <v>0</v>
      </c>
      <c r="G12" s="872"/>
      <c r="H12" s="872"/>
      <c r="I12" s="873"/>
      <c r="J12" s="874"/>
      <c r="K12" s="853"/>
      <c r="L12" s="853"/>
      <c r="M12" s="851"/>
      <c r="N12" s="852"/>
      <c r="O12" s="853"/>
      <c r="P12" s="853"/>
      <c r="Q12" s="873"/>
      <c r="R12" s="856">
        <f t="shared" si="0"/>
        <v>0</v>
      </c>
      <c r="S12" s="857">
        <f t="shared" si="1"/>
        <v>0</v>
      </c>
      <c r="T12" s="857">
        <f t="shared" si="2"/>
        <v>0</v>
      </c>
      <c r="U12" s="927">
        <f t="shared" si="3"/>
        <v>0</v>
      </c>
      <c r="V12" s="1156">
        <f t="shared" si="4"/>
        <v>0</v>
      </c>
      <c r="W12" s="823"/>
      <c r="Z12" s="971"/>
      <c r="BC12" s="971"/>
      <c r="BE12" s="971"/>
    </row>
    <row r="13" spans="1:57" s="744" customFormat="1" ht="17.25" customHeight="1" x14ac:dyDescent="0.25">
      <c r="A13" s="1125">
        <f t="shared" si="5"/>
        <v>6</v>
      </c>
      <c r="B13" s="1149" t="s">
        <v>1387</v>
      </c>
      <c r="C13" s="829" t="s">
        <v>1388</v>
      </c>
      <c r="D13" s="1132" t="s">
        <v>286</v>
      </c>
      <c r="E13" s="1133" t="s">
        <v>418</v>
      </c>
      <c r="F13" s="828">
        <v>221.5</v>
      </c>
      <c r="G13" s="872"/>
      <c r="H13" s="872"/>
      <c r="I13" s="873"/>
      <c r="J13" s="874"/>
      <c r="K13" s="853"/>
      <c r="L13" s="853"/>
      <c r="M13" s="851"/>
      <c r="N13" s="852"/>
      <c r="O13" s="853"/>
      <c r="P13" s="853"/>
      <c r="Q13" s="873"/>
      <c r="R13" s="856">
        <f t="shared" si="0"/>
        <v>221.5</v>
      </c>
      <c r="S13" s="857">
        <f t="shared" si="1"/>
        <v>0</v>
      </c>
      <c r="T13" s="857">
        <f t="shared" si="2"/>
        <v>0</v>
      </c>
      <c r="U13" s="927">
        <f t="shared" si="3"/>
        <v>0</v>
      </c>
      <c r="V13" s="1156">
        <f t="shared" si="4"/>
        <v>221.5</v>
      </c>
      <c r="W13" s="823"/>
      <c r="Z13" s="971"/>
    </row>
    <row r="14" spans="1:57" s="744" customFormat="1" ht="17.25" customHeight="1" x14ac:dyDescent="0.25">
      <c r="A14" s="1125">
        <f t="shared" si="5"/>
        <v>7</v>
      </c>
      <c r="B14" s="1149" t="s">
        <v>1389</v>
      </c>
      <c r="C14" s="829" t="s">
        <v>1390</v>
      </c>
      <c r="D14" s="1132" t="s">
        <v>286</v>
      </c>
      <c r="E14" s="1133" t="s">
        <v>1391</v>
      </c>
      <c r="F14" s="828">
        <v>242.5</v>
      </c>
      <c r="G14" s="872"/>
      <c r="H14" s="872"/>
      <c r="I14" s="873"/>
      <c r="J14" s="874"/>
      <c r="K14" s="853"/>
      <c r="L14" s="853"/>
      <c r="M14" s="851"/>
      <c r="N14" s="852"/>
      <c r="O14" s="853"/>
      <c r="P14" s="853"/>
      <c r="Q14" s="873"/>
      <c r="R14" s="856">
        <f t="shared" si="0"/>
        <v>242.5</v>
      </c>
      <c r="S14" s="857">
        <f t="shared" si="1"/>
        <v>0</v>
      </c>
      <c r="T14" s="857">
        <f t="shared" si="2"/>
        <v>0</v>
      </c>
      <c r="U14" s="927">
        <f t="shared" si="3"/>
        <v>0</v>
      </c>
      <c r="V14" s="1156">
        <f t="shared" si="4"/>
        <v>242.5</v>
      </c>
      <c r="W14" s="823"/>
      <c r="Z14" s="971"/>
    </row>
    <row r="15" spans="1:57" s="744" customFormat="1" ht="17.25" customHeight="1" x14ac:dyDescent="0.25">
      <c r="A15" s="1125">
        <f t="shared" si="5"/>
        <v>8</v>
      </c>
      <c r="B15" s="1150" t="s">
        <v>1392</v>
      </c>
      <c r="C15" s="829" t="s">
        <v>844</v>
      </c>
      <c r="D15" s="1132" t="s">
        <v>286</v>
      </c>
      <c r="E15" s="1133" t="s">
        <v>1391</v>
      </c>
      <c r="F15" s="828"/>
      <c r="G15" s="872">
        <v>206</v>
      </c>
      <c r="H15" s="872"/>
      <c r="I15" s="873"/>
      <c r="J15" s="874"/>
      <c r="K15" s="853"/>
      <c r="L15" s="853"/>
      <c r="M15" s="851"/>
      <c r="N15" s="852"/>
      <c r="O15" s="853"/>
      <c r="P15" s="853"/>
      <c r="Q15" s="873"/>
      <c r="R15" s="856">
        <f t="shared" si="0"/>
        <v>0</v>
      </c>
      <c r="S15" s="857">
        <f t="shared" si="1"/>
        <v>206</v>
      </c>
      <c r="T15" s="857">
        <f t="shared" si="2"/>
        <v>0</v>
      </c>
      <c r="U15" s="927">
        <f t="shared" si="3"/>
        <v>0</v>
      </c>
      <c r="V15" s="1156">
        <f t="shared" si="4"/>
        <v>206</v>
      </c>
      <c r="W15" s="823"/>
      <c r="Z15" s="971"/>
    </row>
    <row r="16" spans="1:57" s="744" customFormat="1" ht="17.25" customHeight="1" x14ac:dyDescent="0.25">
      <c r="A16" s="1125">
        <f t="shared" si="5"/>
        <v>9</v>
      </c>
      <c r="B16" s="1149" t="s">
        <v>1290</v>
      </c>
      <c r="C16" s="829" t="s">
        <v>1067</v>
      </c>
      <c r="D16" s="965" t="s">
        <v>281</v>
      </c>
      <c r="E16" s="961" t="s">
        <v>418</v>
      </c>
      <c r="F16" s="828"/>
      <c r="G16" s="872">
        <v>262.5</v>
      </c>
      <c r="H16" s="872"/>
      <c r="I16" s="873"/>
      <c r="J16" s="874"/>
      <c r="K16" s="853"/>
      <c r="L16" s="853"/>
      <c r="M16" s="851"/>
      <c r="N16" s="852"/>
      <c r="O16" s="853"/>
      <c r="P16" s="853"/>
      <c r="Q16" s="873"/>
      <c r="R16" s="856">
        <f t="shared" si="0"/>
        <v>0</v>
      </c>
      <c r="S16" s="857">
        <f t="shared" si="1"/>
        <v>262.5</v>
      </c>
      <c r="T16" s="857">
        <f t="shared" si="2"/>
        <v>0</v>
      </c>
      <c r="U16" s="927">
        <f t="shared" si="3"/>
        <v>0</v>
      </c>
      <c r="V16" s="1156">
        <f t="shared" si="4"/>
        <v>262.5</v>
      </c>
      <c r="W16" s="823"/>
      <c r="Z16" s="971"/>
    </row>
    <row r="17" spans="1:26" s="744" customFormat="1" ht="17.25" customHeight="1" x14ac:dyDescent="0.25">
      <c r="A17" s="1125">
        <f t="shared" si="5"/>
        <v>10</v>
      </c>
      <c r="B17" s="1149" t="s">
        <v>1393</v>
      </c>
      <c r="C17" s="829" t="s">
        <v>1394</v>
      </c>
      <c r="D17" s="965" t="s">
        <v>281</v>
      </c>
      <c r="E17" s="961" t="s">
        <v>348</v>
      </c>
      <c r="F17" s="828"/>
      <c r="G17" s="872"/>
      <c r="H17" s="872">
        <v>0</v>
      </c>
      <c r="I17" s="873"/>
      <c r="J17" s="874"/>
      <c r="K17" s="853"/>
      <c r="L17" s="853"/>
      <c r="M17" s="851"/>
      <c r="N17" s="852"/>
      <c r="O17" s="853"/>
      <c r="P17" s="853"/>
      <c r="Q17" s="873"/>
      <c r="R17" s="856">
        <f t="shared" si="0"/>
        <v>0</v>
      </c>
      <c r="S17" s="857">
        <f t="shared" si="1"/>
        <v>0</v>
      </c>
      <c r="T17" s="857">
        <f t="shared" si="2"/>
        <v>0</v>
      </c>
      <c r="U17" s="927">
        <f t="shared" si="3"/>
        <v>0</v>
      </c>
      <c r="V17" s="1156">
        <f t="shared" si="4"/>
        <v>0</v>
      </c>
      <c r="W17" s="823"/>
      <c r="Z17" s="971"/>
    </row>
    <row r="18" spans="1:26" s="744" customFormat="1" ht="17.25" customHeight="1" x14ac:dyDescent="0.25">
      <c r="A18" s="1125">
        <f t="shared" si="5"/>
        <v>11</v>
      </c>
      <c r="B18" s="1149" t="s">
        <v>1395</v>
      </c>
      <c r="C18" s="829" t="s">
        <v>1396</v>
      </c>
      <c r="D18" s="965" t="s">
        <v>286</v>
      </c>
      <c r="E18" s="961" t="s">
        <v>1398</v>
      </c>
      <c r="F18" s="828"/>
      <c r="G18" s="872"/>
      <c r="H18" s="872">
        <v>234.5</v>
      </c>
      <c r="I18" s="873"/>
      <c r="J18" s="874"/>
      <c r="K18" s="853"/>
      <c r="L18" s="853"/>
      <c r="M18" s="851"/>
      <c r="N18" s="852"/>
      <c r="O18" s="853"/>
      <c r="P18" s="853"/>
      <c r="Q18" s="873"/>
      <c r="R18" s="856">
        <f t="shared" si="0"/>
        <v>0</v>
      </c>
      <c r="S18" s="857">
        <f t="shared" si="1"/>
        <v>0</v>
      </c>
      <c r="T18" s="857">
        <f t="shared" si="2"/>
        <v>234.5</v>
      </c>
      <c r="U18" s="927">
        <f t="shared" si="3"/>
        <v>0</v>
      </c>
      <c r="V18" s="1156">
        <f t="shared" si="4"/>
        <v>234.5</v>
      </c>
      <c r="W18" s="823"/>
      <c r="Z18" s="971"/>
    </row>
    <row r="19" spans="1:26" s="744" customFormat="1" ht="17.25" customHeight="1" x14ac:dyDescent="0.25">
      <c r="A19" s="1125">
        <f t="shared" si="5"/>
        <v>12</v>
      </c>
      <c r="B19" s="1149" t="s">
        <v>1258</v>
      </c>
      <c r="C19" s="829" t="s">
        <v>1397</v>
      </c>
      <c r="D19" s="965" t="s">
        <v>286</v>
      </c>
      <c r="E19" s="961" t="s">
        <v>26</v>
      </c>
      <c r="F19" s="828"/>
      <c r="G19" s="853"/>
      <c r="H19" s="872">
        <v>267.5</v>
      </c>
      <c r="I19" s="873"/>
      <c r="J19" s="874"/>
      <c r="K19" s="853"/>
      <c r="L19" s="853"/>
      <c r="M19" s="851"/>
      <c r="N19" s="852"/>
      <c r="O19" s="853"/>
      <c r="P19" s="853"/>
      <c r="Q19" s="873"/>
      <c r="R19" s="856">
        <f t="shared" si="0"/>
        <v>0</v>
      </c>
      <c r="S19" s="857">
        <f t="shared" si="1"/>
        <v>0</v>
      </c>
      <c r="T19" s="857">
        <f t="shared" si="2"/>
        <v>267.5</v>
      </c>
      <c r="U19" s="927">
        <f t="shared" si="3"/>
        <v>0</v>
      </c>
      <c r="V19" s="1156">
        <f t="shared" si="4"/>
        <v>267.5</v>
      </c>
      <c r="W19" s="823"/>
      <c r="Z19" s="971"/>
    </row>
    <row r="20" spans="1:26" s="744" customFormat="1" ht="17.25" customHeight="1" x14ac:dyDescent="0.25">
      <c r="A20" s="1125">
        <f t="shared" si="5"/>
        <v>13</v>
      </c>
      <c r="B20" s="1149" t="s">
        <v>1400</v>
      </c>
      <c r="C20" s="829" t="s">
        <v>1401</v>
      </c>
      <c r="D20" s="965" t="s">
        <v>286</v>
      </c>
      <c r="E20" s="1077" t="s">
        <v>1423</v>
      </c>
      <c r="F20" s="852"/>
      <c r="G20" s="853"/>
      <c r="H20" s="853"/>
      <c r="I20" s="873"/>
      <c r="J20" s="874">
        <v>118</v>
      </c>
      <c r="K20" s="853"/>
      <c r="L20" s="853"/>
      <c r="M20" s="851"/>
      <c r="N20" s="852"/>
      <c r="O20" s="853"/>
      <c r="P20" s="853"/>
      <c r="Q20" s="822"/>
      <c r="R20" s="856">
        <f t="shared" si="0"/>
        <v>118</v>
      </c>
      <c r="S20" s="857">
        <f t="shared" si="1"/>
        <v>0</v>
      </c>
      <c r="T20" s="857">
        <f t="shared" si="2"/>
        <v>0</v>
      </c>
      <c r="U20" s="927">
        <f t="shared" si="3"/>
        <v>0</v>
      </c>
      <c r="V20" s="1156">
        <f t="shared" si="4"/>
        <v>118</v>
      </c>
      <c r="W20" s="823"/>
      <c r="Z20" s="971"/>
    </row>
    <row r="21" spans="1:26" s="744" customFormat="1" ht="17.25" customHeight="1" x14ac:dyDescent="0.25">
      <c r="A21" s="1125">
        <f t="shared" si="5"/>
        <v>14</v>
      </c>
      <c r="B21" s="1149" t="s">
        <v>1402</v>
      </c>
      <c r="C21" s="829" t="s">
        <v>1403</v>
      </c>
      <c r="D21" s="965" t="s">
        <v>1422</v>
      </c>
      <c r="E21" s="1077" t="s">
        <v>1206</v>
      </c>
      <c r="F21" s="852"/>
      <c r="G21" s="853"/>
      <c r="H21" s="853"/>
      <c r="I21" s="873"/>
      <c r="J21" s="874">
        <v>114.5</v>
      </c>
      <c r="K21" s="853"/>
      <c r="L21" s="853"/>
      <c r="M21" s="851"/>
      <c r="N21" s="852"/>
      <c r="O21" s="853"/>
      <c r="P21" s="853"/>
      <c r="Q21" s="873"/>
      <c r="R21" s="856">
        <f t="shared" si="0"/>
        <v>114.5</v>
      </c>
      <c r="S21" s="857">
        <f t="shared" si="1"/>
        <v>0</v>
      </c>
      <c r="T21" s="857">
        <f t="shared" si="2"/>
        <v>0</v>
      </c>
      <c r="U21" s="927">
        <f t="shared" si="3"/>
        <v>0</v>
      </c>
      <c r="V21" s="1156">
        <f t="shared" si="4"/>
        <v>114.5</v>
      </c>
      <c r="W21" s="1134"/>
      <c r="Z21" s="971"/>
    </row>
    <row r="22" spans="1:26" s="744" customFormat="1" ht="17.25" customHeight="1" x14ac:dyDescent="0.25">
      <c r="A22" s="1125">
        <f t="shared" si="5"/>
        <v>15</v>
      </c>
      <c r="B22" s="1149" t="s">
        <v>1404</v>
      </c>
      <c r="C22" s="829" t="s">
        <v>1405</v>
      </c>
      <c r="D22" s="965" t="s">
        <v>1422</v>
      </c>
      <c r="E22" s="1077" t="s">
        <v>1424</v>
      </c>
      <c r="F22" s="852"/>
      <c r="G22" s="853"/>
      <c r="H22" s="853"/>
      <c r="I22" s="873"/>
      <c r="J22" s="874">
        <v>0</v>
      </c>
      <c r="K22" s="853"/>
      <c r="L22" s="853"/>
      <c r="M22" s="851"/>
      <c r="N22" s="852"/>
      <c r="O22" s="853"/>
      <c r="P22" s="853"/>
      <c r="Q22" s="873"/>
      <c r="R22" s="856">
        <f t="shared" si="0"/>
        <v>0</v>
      </c>
      <c r="S22" s="857">
        <f t="shared" si="1"/>
        <v>0</v>
      </c>
      <c r="T22" s="857">
        <f t="shared" si="2"/>
        <v>0</v>
      </c>
      <c r="U22" s="927">
        <f t="shared" si="3"/>
        <v>0</v>
      </c>
      <c r="V22" s="1156">
        <f t="shared" si="4"/>
        <v>0</v>
      </c>
      <c r="W22" s="1134"/>
      <c r="Z22" s="971"/>
    </row>
    <row r="23" spans="1:26" s="744" customFormat="1" ht="17.25" customHeight="1" x14ac:dyDescent="0.25">
      <c r="A23" s="1125">
        <f t="shared" si="5"/>
        <v>16</v>
      </c>
      <c r="B23" s="1149" t="s">
        <v>1406</v>
      </c>
      <c r="C23" s="829" t="s">
        <v>1407</v>
      </c>
      <c r="D23" s="965" t="s">
        <v>1422</v>
      </c>
      <c r="E23" s="1077" t="s">
        <v>1206</v>
      </c>
      <c r="F23" s="852"/>
      <c r="G23" s="853"/>
      <c r="H23" s="853"/>
      <c r="I23" s="873"/>
      <c r="J23" s="874">
        <v>43.5</v>
      </c>
      <c r="K23" s="853"/>
      <c r="L23" s="853"/>
      <c r="M23" s="851"/>
      <c r="N23" s="852"/>
      <c r="O23" s="853"/>
      <c r="P23" s="853"/>
      <c r="Q23" s="873"/>
      <c r="R23" s="856">
        <f t="shared" si="0"/>
        <v>43.5</v>
      </c>
      <c r="S23" s="857">
        <f t="shared" si="1"/>
        <v>0</v>
      </c>
      <c r="T23" s="857">
        <f t="shared" si="2"/>
        <v>0</v>
      </c>
      <c r="U23" s="927">
        <f t="shared" si="3"/>
        <v>0</v>
      </c>
      <c r="V23" s="1156">
        <f t="shared" si="4"/>
        <v>43.5</v>
      </c>
      <c r="W23" s="1134"/>
      <c r="Z23" s="971"/>
    </row>
    <row r="24" spans="1:26" s="744" customFormat="1" ht="17.25" customHeight="1" x14ac:dyDescent="0.25">
      <c r="A24" s="1125">
        <f t="shared" si="5"/>
        <v>17</v>
      </c>
      <c r="B24" s="1149" t="s">
        <v>1408</v>
      </c>
      <c r="C24" s="829" t="s">
        <v>1409</v>
      </c>
      <c r="D24" s="965" t="s">
        <v>1422</v>
      </c>
      <c r="E24" s="1077" t="s">
        <v>1338</v>
      </c>
      <c r="F24" s="853"/>
      <c r="G24" s="853"/>
      <c r="H24" s="853"/>
      <c r="I24" s="873"/>
      <c r="J24" s="852">
        <v>34.5</v>
      </c>
      <c r="K24" s="853"/>
      <c r="L24" s="853"/>
      <c r="M24" s="851"/>
      <c r="N24" s="852"/>
      <c r="O24" s="853"/>
      <c r="P24" s="853"/>
      <c r="Q24" s="873"/>
      <c r="R24" s="856">
        <f t="shared" si="0"/>
        <v>34.5</v>
      </c>
      <c r="S24" s="857">
        <f t="shared" si="1"/>
        <v>0</v>
      </c>
      <c r="T24" s="857">
        <f t="shared" si="2"/>
        <v>0</v>
      </c>
      <c r="U24" s="927">
        <f t="shared" si="3"/>
        <v>0</v>
      </c>
      <c r="V24" s="1156">
        <f t="shared" si="4"/>
        <v>34.5</v>
      </c>
      <c r="W24" s="1134"/>
      <c r="Z24" s="971"/>
    </row>
    <row r="25" spans="1:26" s="744" customFormat="1" ht="17.25" customHeight="1" x14ac:dyDescent="0.25">
      <c r="A25" s="1125">
        <f t="shared" si="5"/>
        <v>18</v>
      </c>
      <c r="B25" s="1149" t="s">
        <v>1410</v>
      </c>
      <c r="C25" s="829" t="s">
        <v>1411</v>
      </c>
      <c r="D25" s="965" t="s">
        <v>286</v>
      </c>
      <c r="E25" s="1077" t="s">
        <v>1425</v>
      </c>
      <c r="F25" s="852"/>
      <c r="G25" s="853"/>
      <c r="H25" s="853"/>
      <c r="I25" s="873"/>
      <c r="J25" s="874">
        <v>125</v>
      </c>
      <c r="K25" s="853"/>
      <c r="L25" s="853"/>
      <c r="M25" s="873"/>
      <c r="N25" s="852"/>
      <c r="O25" s="853"/>
      <c r="P25" s="853"/>
      <c r="Q25" s="873"/>
      <c r="R25" s="856">
        <f t="shared" si="0"/>
        <v>125</v>
      </c>
      <c r="S25" s="857">
        <f t="shared" si="1"/>
        <v>0</v>
      </c>
      <c r="T25" s="857">
        <f t="shared" si="2"/>
        <v>0</v>
      </c>
      <c r="U25" s="927">
        <f t="shared" si="3"/>
        <v>0</v>
      </c>
      <c r="V25" s="1156">
        <f t="shared" si="4"/>
        <v>125</v>
      </c>
      <c r="W25" s="1135"/>
      <c r="Z25" s="971"/>
    </row>
    <row r="26" spans="1:26" s="744" customFormat="1" ht="17.25" customHeight="1" x14ac:dyDescent="0.25">
      <c r="A26" s="1125">
        <f t="shared" si="5"/>
        <v>19</v>
      </c>
      <c r="B26" s="1149" t="s">
        <v>1412</v>
      </c>
      <c r="C26" s="829" t="s">
        <v>1413</v>
      </c>
      <c r="D26" s="965" t="s">
        <v>1422</v>
      </c>
      <c r="E26" s="1077" t="s">
        <v>1206</v>
      </c>
      <c r="F26" s="852"/>
      <c r="G26" s="853"/>
      <c r="H26" s="853"/>
      <c r="I26" s="873"/>
      <c r="J26" s="928">
        <v>113.5</v>
      </c>
      <c r="K26" s="857"/>
      <c r="L26" s="857"/>
      <c r="M26" s="855"/>
      <c r="N26" s="852"/>
      <c r="O26" s="853"/>
      <c r="P26" s="853"/>
      <c r="Q26" s="873"/>
      <c r="R26" s="856">
        <f t="shared" si="0"/>
        <v>113.5</v>
      </c>
      <c r="S26" s="857">
        <f t="shared" si="1"/>
        <v>0</v>
      </c>
      <c r="T26" s="857">
        <f t="shared" si="2"/>
        <v>0</v>
      </c>
      <c r="U26" s="927">
        <f t="shared" si="3"/>
        <v>0</v>
      </c>
      <c r="V26" s="1156">
        <f t="shared" si="4"/>
        <v>113.5</v>
      </c>
      <c r="W26" s="1135"/>
      <c r="Z26" s="971"/>
    </row>
    <row r="27" spans="1:26" s="744" customFormat="1" ht="17.25" customHeight="1" x14ac:dyDescent="0.25">
      <c r="A27" s="1125">
        <f t="shared" si="5"/>
        <v>20</v>
      </c>
      <c r="B27" s="1149" t="s">
        <v>1414</v>
      </c>
      <c r="C27" s="746" t="s">
        <v>1415</v>
      </c>
      <c r="D27" s="965" t="s">
        <v>1422</v>
      </c>
      <c r="E27" s="1077" t="s">
        <v>1426</v>
      </c>
      <c r="F27" s="852"/>
      <c r="G27" s="853"/>
      <c r="H27" s="853"/>
      <c r="I27" s="873"/>
      <c r="J27" s="874">
        <v>79</v>
      </c>
      <c r="K27" s="853"/>
      <c r="L27" s="853"/>
      <c r="M27" s="851"/>
      <c r="N27" s="852"/>
      <c r="O27" s="853"/>
      <c r="P27" s="853"/>
      <c r="Q27" s="873"/>
      <c r="R27" s="856">
        <f t="shared" si="0"/>
        <v>79</v>
      </c>
      <c r="S27" s="857">
        <f t="shared" si="1"/>
        <v>0</v>
      </c>
      <c r="T27" s="857">
        <f t="shared" si="2"/>
        <v>0</v>
      </c>
      <c r="U27" s="927">
        <f t="shared" si="3"/>
        <v>0</v>
      </c>
      <c r="V27" s="1156">
        <f t="shared" si="4"/>
        <v>79</v>
      </c>
      <c r="W27" s="1135"/>
      <c r="Z27" s="971"/>
    </row>
    <row r="28" spans="1:26" s="744" customFormat="1" ht="17.25" customHeight="1" x14ac:dyDescent="0.25">
      <c r="A28" s="1125">
        <f t="shared" si="5"/>
        <v>21</v>
      </c>
      <c r="B28" s="1149" t="s">
        <v>1416</v>
      </c>
      <c r="C28" s="746" t="s">
        <v>1405</v>
      </c>
      <c r="D28" s="965" t="s">
        <v>1422</v>
      </c>
      <c r="E28" s="1077" t="s">
        <v>1427</v>
      </c>
      <c r="F28" s="852"/>
      <c r="G28" s="853"/>
      <c r="H28" s="853"/>
      <c r="I28" s="873"/>
      <c r="J28" s="874">
        <v>89.5</v>
      </c>
      <c r="K28" s="853"/>
      <c r="L28" s="853"/>
      <c r="M28" s="851"/>
      <c r="N28" s="852"/>
      <c r="O28" s="853"/>
      <c r="P28" s="853"/>
      <c r="Q28" s="873"/>
      <c r="R28" s="856">
        <f t="shared" si="0"/>
        <v>89.5</v>
      </c>
      <c r="S28" s="857">
        <f t="shared" si="1"/>
        <v>0</v>
      </c>
      <c r="T28" s="857">
        <f t="shared" si="2"/>
        <v>0</v>
      </c>
      <c r="U28" s="927">
        <f t="shared" si="3"/>
        <v>0</v>
      </c>
      <c r="V28" s="1156">
        <f t="shared" si="4"/>
        <v>89.5</v>
      </c>
      <c r="W28" s="1136"/>
      <c r="Z28" s="971"/>
    </row>
    <row r="29" spans="1:26" s="744" customFormat="1" ht="17.25" customHeight="1" x14ac:dyDescent="0.25">
      <c r="A29" s="1125">
        <f t="shared" si="5"/>
        <v>22</v>
      </c>
      <c r="B29" s="1149" t="s">
        <v>1417</v>
      </c>
      <c r="C29" s="746" t="s">
        <v>1418</v>
      </c>
      <c r="D29" s="965" t="s">
        <v>1422</v>
      </c>
      <c r="E29" s="1077" t="s">
        <v>1428</v>
      </c>
      <c r="F29" s="852"/>
      <c r="G29" s="853"/>
      <c r="H29" s="853"/>
      <c r="I29" s="873"/>
      <c r="J29" s="874">
        <v>120</v>
      </c>
      <c r="K29" s="853"/>
      <c r="L29" s="853"/>
      <c r="M29" s="851"/>
      <c r="N29" s="852"/>
      <c r="O29" s="853"/>
      <c r="P29" s="853"/>
      <c r="Q29" s="873"/>
      <c r="R29" s="856">
        <f t="shared" si="0"/>
        <v>120</v>
      </c>
      <c r="S29" s="857">
        <f t="shared" si="1"/>
        <v>0</v>
      </c>
      <c r="T29" s="857">
        <f t="shared" si="2"/>
        <v>0</v>
      </c>
      <c r="U29" s="927">
        <f t="shared" si="3"/>
        <v>0</v>
      </c>
      <c r="V29" s="1156">
        <f t="shared" si="4"/>
        <v>120</v>
      </c>
      <c r="W29" s="1136"/>
      <c r="Z29" s="971"/>
    </row>
    <row r="30" spans="1:26" s="744" customFormat="1" ht="17.25" customHeight="1" x14ac:dyDescent="0.25">
      <c r="A30" s="1125">
        <f t="shared" si="5"/>
        <v>23</v>
      </c>
      <c r="B30" s="1149" t="s">
        <v>1400</v>
      </c>
      <c r="C30" s="746" t="s">
        <v>1419</v>
      </c>
      <c r="D30" s="965" t="s">
        <v>1422</v>
      </c>
      <c r="E30" s="1077" t="s">
        <v>26</v>
      </c>
      <c r="F30" s="852"/>
      <c r="G30" s="853"/>
      <c r="H30" s="853"/>
      <c r="I30" s="873"/>
      <c r="J30" s="874">
        <v>132</v>
      </c>
      <c r="K30" s="853"/>
      <c r="L30" s="853"/>
      <c r="M30" s="851"/>
      <c r="N30" s="852"/>
      <c r="O30" s="853"/>
      <c r="P30" s="853"/>
      <c r="Q30" s="873"/>
      <c r="R30" s="856">
        <f t="shared" si="0"/>
        <v>132</v>
      </c>
      <c r="S30" s="857">
        <f t="shared" si="1"/>
        <v>0</v>
      </c>
      <c r="T30" s="857">
        <f t="shared" si="2"/>
        <v>0</v>
      </c>
      <c r="U30" s="927">
        <f t="shared" si="3"/>
        <v>0</v>
      </c>
      <c r="V30" s="1156">
        <f t="shared" si="4"/>
        <v>132</v>
      </c>
      <c r="W30" s="1137"/>
      <c r="Z30" s="971"/>
    </row>
    <row r="31" spans="1:26" s="744" customFormat="1" ht="17.25" customHeight="1" x14ac:dyDescent="0.25">
      <c r="A31" s="1125">
        <f t="shared" si="5"/>
        <v>24</v>
      </c>
      <c r="B31" s="1154" t="s">
        <v>1420</v>
      </c>
      <c r="C31" s="697" t="s">
        <v>1421</v>
      </c>
      <c r="D31" s="966" t="s">
        <v>286</v>
      </c>
      <c r="E31" s="1077" t="s">
        <v>1429</v>
      </c>
      <c r="F31" s="827"/>
      <c r="G31" s="825"/>
      <c r="H31" s="825"/>
      <c r="I31" s="822"/>
      <c r="J31" s="836">
        <v>131.5</v>
      </c>
      <c r="K31" s="821"/>
      <c r="L31" s="821"/>
      <c r="M31" s="830"/>
      <c r="N31" s="831"/>
      <c r="O31" s="821"/>
      <c r="P31" s="821"/>
      <c r="Q31" s="822"/>
      <c r="R31" s="856">
        <f t="shared" si="0"/>
        <v>131.5</v>
      </c>
      <c r="S31" s="857">
        <f t="shared" si="1"/>
        <v>0</v>
      </c>
      <c r="T31" s="857">
        <f t="shared" si="2"/>
        <v>0</v>
      </c>
      <c r="U31" s="927">
        <f t="shared" si="3"/>
        <v>0</v>
      </c>
      <c r="V31" s="1156">
        <f t="shared" si="4"/>
        <v>131.5</v>
      </c>
      <c r="W31" s="1138"/>
      <c r="Z31" s="971"/>
    </row>
    <row r="32" spans="1:26" s="744" customFormat="1" ht="17.25" customHeight="1" x14ac:dyDescent="0.25">
      <c r="A32" s="1125">
        <f t="shared" si="5"/>
        <v>25</v>
      </c>
      <c r="B32" s="1154" t="s">
        <v>1430</v>
      </c>
      <c r="C32" s="697" t="s">
        <v>1431</v>
      </c>
      <c r="D32" s="966" t="s">
        <v>286</v>
      </c>
      <c r="E32" s="1077" t="s">
        <v>1338</v>
      </c>
      <c r="F32" s="827"/>
      <c r="G32" s="825"/>
      <c r="H32" s="825"/>
      <c r="I32" s="822"/>
      <c r="J32" s="836">
        <v>162</v>
      </c>
      <c r="K32" s="821"/>
      <c r="L32" s="821"/>
      <c r="M32" s="830"/>
      <c r="N32" s="831"/>
      <c r="O32" s="821"/>
      <c r="P32" s="821"/>
      <c r="Q32" s="822"/>
      <c r="R32" s="856">
        <f t="shared" si="0"/>
        <v>162</v>
      </c>
      <c r="S32" s="857">
        <f t="shared" si="1"/>
        <v>0</v>
      </c>
      <c r="T32" s="857">
        <f t="shared" si="2"/>
        <v>0</v>
      </c>
      <c r="U32" s="927">
        <f t="shared" si="3"/>
        <v>0</v>
      </c>
      <c r="V32" s="1156">
        <f t="shared" si="4"/>
        <v>162</v>
      </c>
      <c r="W32" s="1138"/>
      <c r="Z32" s="971"/>
    </row>
    <row r="33" spans="1:27" s="744" customFormat="1" ht="17.25" customHeight="1" x14ac:dyDescent="0.25">
      <c r="A33" s="1125">
        <f t="shared" si="5"/>
        <v>26</v>
      </c>
      <c r="B33" s="1220" t="s">
        <v>1432</v>
      </c>
      <c r="C33" s="1127" t="s">
        <v>1433</v>
      </c>
      <c r="D33" s="966" t="s">
        <v>286</v>
      </c>
      <c r="E33" s="1077" t="s">
        <v>1434</v>
      </c>
      <c r="F33" s="827"/>
      <c r="G33" s="825"/>
      <c r="H33" s="825"/>
      <c r="I33" s="822"/>
      <c r="J33" s="836">
        <v>0</v>
      </c>
      <c r="K33" s="821"/>
      <c r="L33" s="821"/>
      <c r="M33" s="851"/>
      <c r="N33" s="852"/>
      <c r="O33" s="853"/>
      <c r="P33" s="853"/>
      <c r="Q33" s="822"/>
      <c r="R33" s="856">
        <f t="shared" si="0"/>
        <v>0</v>
      </c>
      <c r="S33" s="857">
        <f t="shared" si="1"/>
        <v>0</v>
      </c>
      <c r="T33" s="857">
        <f t="shared" si="2"/>
        <v>0</v>
      </c>
      <c r="U33" s="927">
        <f t="shared" si="3"/>
        <v>0</v>
      </c>
      <c r="V33" s="1156">
        <f t="shared" si="4"/>
        <v>0</v>
      </c>
      <c r="W33" s="1138"/>
      <c r="Z33" s="971"/>
    </row>
    <row r="34" spans="1:27" s="744" customFormat="1" ht="17.25" customHeight="1" thickBot="1" x14ac:dyDescent="0.3">
      <c r="A34" s="1125">
        <f t="shared" si="5"/>
        <v>27</v>
      </c>
      <c r="B34" s="1154" t="s">
        <v>1276</v>
      </c>
      <c r="C34" s="697" t="s">
        <v>1435</v>
      </c>
      <c r="D34" s="966" t="s">
        <v>286</v>
      </c>
      <c r="E34" s="1077" t="s">
        <v>1345</v>
      </c>
      <c r="F34" s="827"/>
      <c r="G34" s="825"/>
      <c r="H34" s="825"/>
      <c r="I34" s="822"/>
      <c r="J34" s="836">
        <v>293</v>
      </c>
      <c r="K34" s="821"/>
      <c r="L34" s="821"/>
      <c r="M34" s="826"/>
      <c r="N34" s="827"/>
      <c r="O34" s="825"/>
      <c r="P34" s="825"/>
      <c r="Q34" s="822"/>
      <c r="R34" s="856">
        <f t="shared" si="0"/>
        <v>293</v>
      </c>
      <c r="S34" s="857">
        <f t="shared" si="1"/>
        <v>0</v>
      </c>
      <c r="T34" s="857">
        <f t="shared" si="2"/>
        <v>0</v>
      </c>
      <c r="U34" s="927">
        <f t="shared" si="3"/>
        <v>0</v>
      </c>
      <c r="V34" s="1156">
        <f t="shared" si="4"/>
        <v>293</v>
      </c>
      <c r="W34" s="1139"/>
      <c r="Z34" s="971"/>
    </row>
    <row r="35" spans="1:27" s="744" customFormat="1" ht="17.25" customHeight="1" x14ac:dyDescent="0.25">
      <c r="A35" s="1125">
        <f t="shared" si="5"/>
        <v>28</v>
      </c>
      <c r="B35" s="1154" t="s">
        <v>1436</v>
      </c>
      <c r="C35" s="697" t="s">
        <v>1437</v>
      </c>
      <c r="D35" s="966" t="s">
        <v>1442</v>
      </c>
      <c r="E35" s="1077" t="s">
        <v>1440</v>
      </c>
      <c r="F35" s="827"/>
      <c r="G35" s="825"/>
      <c r="H35" s="825"/>
      <c r="I35" s="822"/>
      <c r="J35" s="836">
        <v>0</v>
      </c>
      <c r="K35" s="821"/>
      <c r="L35" s="821"/>
      <c r="M35" s="830"/>
      <c r="N35" s="831"/>
      <c r="O35" s="821"/>
      <c r="P35" s="821"/>
      <c r="Q35" s="822"/>
      <c r="R35" s="856">
        <f t="shared" si="0"/>
        <v>0</v>
      </c>
      <c r="S35" s="857">
        <f t="shared" si="1"/>
        <v>0</v>
      </c>
      <c r="T35" s="857">
        <f t="shared" si="2"/>
        <v>0</v>
      </c>
      <c r="U35" s="927">
        <f t="shared" si="3"/>
        <v>0</v>
      </c>
      <c r="V35" s="1156">
        <f t="shared" si="4"/>
        <v>0</v>
      </c>
      <c r="W35" s="1138"/>
      <c r="Z35" s="971"/>
    </row>
    <row r="36" spans="1:27" s="744" customFormat="1" ht="17.25" customHeight="1" x14ac:dyDescent="0.25">
      <c r="A36" s="1125">
        <f t="shared" si="5"/>
        <v>29</v>
      </c>
      <c r="B36" s="1220" t="s">
        <v>1438</v>
      </c>
      <c r="C36" s="1153" t="s">
        <v>1439</v>
      </c>
      <c r="D36" s="966" t="s">
        <v>1422</v>
      </c>
      <c r="E36" s="1077" t="s">
        <v>1441</v>
      </c>
      <c r="F36" s="827"/>
      <c r="G36" s="825"/>
      <c r="H36" s="825"/>
      <c r="I36" s="822"/>
      <c r="J36" s="836">
        <v>249.5</v>
      </c>
      <c r="K36" s="821"/>
      <c r="L36" s="821"/>
      <c r="M36" s="851"/>
      <c r="N36" s="852"/>
      <c r="O36" s="853"/>
      <c r="P36" s="853"/>
      <c r="Q36" s="822"/>
      <c r="R36" s="856">
        <f t="shared" si="0"/>
        <v>249.5</v>
      </c>
      <c r="S36" s="857">
        <f t="shared" si="1"/>
        <v>0</v>
      </c>
      <c r="T36" s="857">
        <f t="shared" si="2"/>
        <v>0</v>
      </c>
      <c r="U36" s="927">
        <f t="shared" si="3"/>
        <v>0</v>
      </c>
      <c r="V36" s="1156">
        <f t="shared" si="4"/>
        <v>249.5</v>
      </c>
      <c r="W36" s="1138"/>
      <c r="Z36" s="971"/>
      <c r="AA36" s="971"/>
    </row>
    <row r="37" spans="1:27" s="744" customFormat="1" ht="17.25" customHeight="1" x14ac:dyDescent="0.25">
      <c r="A37" s="1125">
        <f t="shared" si="5"/>
        <v>30</v>
      </c>
      <c r="B37" s="1220" t="s">
        <v>1299</v>
      </c>
      <c r="C37" s="1127" t="s">
        <v>1443</v>
      </c>
      <c r="D37" s="966" t="s">
        <v>1422</v>
      </c>
      <c r="E37" s="1077" t="s">
        <v>1450</v>
      </c>
      <c r="F37" s="827"/>
      <c r="G37" s="825"/>
      <c r="H37" s="825"/>
      <c r="I37" s="822"/>
      <c r="J37" s="836"/>
      <c r="K37" s="821">
        <v>191.5</v>
      </c>
      <c r="L37" s="821"/>
      <c r="M37" s="826"/>
      <c r="N37" s="827"/>
      <c r="O37" s="825"/>
      <c r="P37" s="825"/>
      <c r="Q37" s="822"/>
      <c r="R37" s="856">
        <f t="shared" si="0"/>
        <v>0</v>
      </c>
      <c r="S37" s="857">
        <f t="shared" si="1"/>
        <v>191.5</v>
      </c>
      <c r="T37" s="857">
        <f t="shared" si="2"/>
        <v>0</v>
      </c>
      <c r="U37" s="927">
        <f t="shared" si="3"/>
        <v>0</v>
      </c>
      <c r="V37" s="1156">
        <f t="shared" si="4"/>
        <v>191.5</v>
      </c>
      <c r="W37" s="1138"/>
      <c r="Z37" s="971"/>
    </row>
    <row r="38" spans="1:27" s="744" customFormat="1" ht="17.25" customHeight="1" x14ac:dyDescent="0.25">
      <c r="A38" s="1125">
        <f t="shared" si="5"/>
        <v>31</v>
      </c>
      <c r="B38" s="1154" t="s">
        <v>1318</v>
      </c>
      <c r="C38" s="697" t="s">
        <v>1444</v>
      </c>
      <c r="D38" s="966" t="s">
        <v>286</v>
      </c>
      <c r="E38" s="1077" t="s">
        <v>1451</v>
      </c>
      <c r="F38" s="827"/>
      <c r="G38" s="825"/>
      <c r="H38" s="825"/>
      <c r="I38" s="822"/>
      <c r="J38" s="836"/>
      <c r="K38" s="821">
        <v>202</v>
      </c>
      <c r="L38" s="821"/>
      <c r="M38" s="851"/>
      <c r="N38" s="852"/>
      <c r="O38" s="853"/>
      <c r="P38" s="853"/>
      <c r="Q38" s="822"/>
      <c r="R38" s="856">
        <f t="shared" si="0"/>
        <v>0</v>
      </c>
      <c r="S38" s="857">
        <f t="shared" si="1"/>
        <v>202</v>
      </c>
      <c r="T38" s="857">
        <f t="shared" si="2"/>
        <v>0</v>
      </c>
      <c r="U38" s="927">
        <f t="shared" si="3"/>
        <v>0</v>
      </c>
      <c r="V38" s="1156">
        <f t="shared" si="4"/>
        <v>202</v>
      </c>
      <c r="W38" s="1138"/>
      <c r="Z38" s="971"/>
      <c r="AA38" s="971"/>
    </row>
    <row r="39" spans="1:27" s="744" customFormat="1" ht="17.25" customHeight="1" x14ac:dyDescent="0.25">
      <c r="A39" s="1125">
        <f t="shared" si="5"/>
        <v>32</v>
      </c>
      <c r="B39" s="1149" t="s">
        <v>1276</v>
      </c>
      <c r="C39" s="746" t="s">
        <v>1030</v>
      </c>
      <c r="D39" s="966" t="s">
        <v>286</v>
      </c>
      <c r="E39" s="1077" t="s">
        <v>1345</v>
      </c>
      <c r="F39" s="827"/>
      <c r="G39" s="825"/>
      <c r="H39" s="825"/>
      <c r="I39" s="822"/>
      <c r="J39" s="840"/>
      <c r="K39" s="841">
        <v>266.5</v>
      </c>
      <c r="L39" s="841"/>
      <c r="M39" s="855"/>
      <c r="N39" s="856"/>
      <c r="O39" s="857"/>
      <c r="P39" s="857"/>
      <c r="Q39" s="839"/>
      <c r="R39" s="856">
        <f t="shared" si="0"/>
        <v>0</v>
      </c>
      <c r="S39" s="857">
        <f t="shared" si="1"/>
        <v>266.5</v>
      </c>
      <c r="T39" s="857">
        <f t="shared" si="2"/>
        <v>0</v>
      </c>
      <c r="U39" s="927">
        <f t="shared" si="3"/>
        <v>0</v>
      </c>
      <c r="V39" s="1156">
        <f t="shared" si="4"/>
        <v>266.5</v>
      </c>
      <c r="W39" s="1138"/>
      <c r="Z39" s="971"/>
    </row>
    <row r="40" spans="1:27" s="744" customFormat="1" ht="17.25" customHeight="1" thickBot="1" x14ac:dyDescent="0.3">
      <c r="A40" s="1125">
        <f t="shared" si="5"/>
        <v>33</v>
      </c>
      <c r="B40" s="1149" t="s">
        <v>1250</v>
      </c>
      <c r="C40" s="746" t="s">
        <v>1053</v>
      </c>
      <c r="D40" s="966" t="s">
        <v>1422</v>
      </c>
      <c r="E40" s="1077" t="s">
        <v>1452</v>
      </c>
      <c r="F40" s="827"/>
      <c r="G40" s="825"/>
      <c r="H40" s="825"/>
      <c r="I40" s="822"/>
      <c r="J40" s="840"/>
      <c r="K40" s="841">
        <v>256.5</v>
      </c>
      <c r="L40" s="841"/>
      <c r="M40" s="842"/>
      <c r="N40" s="843"/>
      <c r="O40" s="841"/>
      <c r="P40" s="841"/>
      <c r="Q40" s="839"/>
      <c r="R40" s="856">
        <f t="shared" si="0"/>
        <v>0</v>
      </c>
      <c r="S40" s="857">
        <f t="shared" si="1"/>
        <v>256.5</v>
      </c>
      <c r="T40" s="857">
        <f t="shared" si="2"/>
        <v>0</v>
      </c>
      <c r="U40" s="927">
        <f t="shared" si="3"/>
        <v>0</v>
      </c>
      <c r="V40" s="1156">
        <f t="shared" si="4"/>
        <v>256.5</v>
      </c>
      <c r="W40" s="1140"/>
      <c r="Z40" s="971"/>
    </row>
    <row r="41" spans="1:27" s="744" customFormat="1" ht="17.25" customHeight="1" x14ac:dyDescent="0.25">
      <c r="A41" s="1125">
        <f t="shared" si="5"/>
        <v>34</v>
      </c>
      <c r="B41" s="1149" t="s">
        <v>1322</v>
      </c>
      <c r="C41" s="746" t="s">
        <v>1445</v>
      </c>
      <c r="D41" s="965" t="s">
        <v>286</v>
      </c>
      <c r="E41" s="1077" t="s">
        <v>1453</v>
      </c>
      <c r="F41" s="852"/>
      <c r="G41" s="853"/>
      <c r="H41" s="853"/>
      <c r="I41" s="873"/>
      <c r="J41" s="874"/>
      <c r="K41" s="853">
        <v>234.5</v>
      </c>
      <c r="L41" s="853"/>
      <c r="M41" s="851"/>
      <c r="N41" s="852"/>
      <c r="O41" s="853"/>
      <c r="P41" s="853"/>
      <c r="Q41" s="873"/>
      <c r="R41" s="856">
        <f t="shared" si="0"/>
        <v>0</v>
      </c>
      <c r="S41" s="857">
        <f t="shared" si="1"/>
        <v>234.5</v>
      </c>
      <c r="T41" s="857">
        <f t="shared" si="2"/>
        <v>0</v>
      </c>
      <c r="U41" s="927">
        <f t="shared" si="3"/>
        <v>0</v>
      </c>
      <c r="V41" s="1156">
        <f t="shared" si="4"/>
        <v>234.5</v>
      </c>
      <c r="W41" s="1141"/>
      <c r="Z41" s="971"/>
    </row>
    <row r="42" spans="1:27" s="744" customFormat="1" ht="17.25" customHeight="1" x14ac:dyDescent="0.25">
      <c r="A42" s="1125">
        <f t="shared" si="5"/>
        <v>35</v>
      </c>
      <c r="B42" s="1154" t="s">
        <v>1446</v>
      </c>
      <c r="C42" s="625" t="s">
        <v>1027</v>
      </c>
      <c r="D42" s="965" t="s">
        <v>286</v>
      </c>
      <c r="E42" s="1077" t="s">
        <v>1454</v>
      </c>
      <c r="F42" s="852"/>
      <c r="G42" s="853"/>
      <c r="H42" s="853"/>
      <c r="I42" s="873"/>
      <c r="J42" s="874"/>
      <c r="K42" s="853">
        <v>275.5</v>
      </c>
      <c r="L42" s="853"/>
      <c r="M42" s="851"/>
      <c r="N42" s="852"/>
      <c r="O42" s="853"/>
      <c r="P42" s="853"/>
      <c r="Q42" s="873"/>
      <c r="R42" s="856">
        <f t="shared" si="0"/>
        <v>0</v>
      </c>
      <c r="S42" s="857">
        <f t="shared" si="1"/>
        <v>275.5</v>
      </c>
      <c r="T42" s="857">
        <f t="shared" si="2"/>
        <v>0</v>
      </c>
      <c r="U42" s="927">
        <f t="shared" si="3"/>
        <v>0</v>
      </c>
      <c r="V42" s="1156">
        <f t="shared" si="4"/>
        <v>275.5</v>
      </c>
      <c r="W42" s="823"/>
      <c r="Z42" s="971"/>
    </row>
    <row r="43" spans="1:27" s="744" customFormat="1" ht="17.25" customHeight="1" x14ac:dyDescent="0.25">
      <c r="A43" s="1125">
        <f t="shared" si="5"/>
        <v>36</v>
      </c>
      <c r="B43" s="1149" t="s">
        <v>1447</v>
      </c>
      <c r="C43" s="1155" t="s">
        <v>1448</v>
      </c>
      <c r="D43" s="968" t="s">
        <v>1422</v>
      </c>
      <c r="E43" s="1077" t="s">
        <v>1455</v>
      </c>
      <c r="F43" s="852"/>
      <c r="G43" s="853"/>
      <c r="H43" s="853"/>
      <c r="I43" s="873"/>
      <c r="J43" s="874"/>
      <c r="K43" s="853">
        <v>116</v>
      </c>
      <c r="L43" s="853"/>
      <c r="M43" s="851"/>
      <c r="N43" s="852"/>
      <c r="O43" s="853"/>
      <c r="P43" s="853"/>
      <c r="Q43" s="873"/>
      <c r="R43" s="856">
        <f t="shared" si="0"/>
        <v>0</v>
      </c>
      <c r="S43" s="857">
        <f t="shared" si="1"/>
        <v>116</v>
      </c>
      <c r="T43" s="857">
        <f t="shared" si="2"/>
        <v>0</v>
      </c>
      <c r="U43" s="927">
        <f t="shared" si="3"/>
        <v>0</v>
      </c>
      <c r="V43" s="1156">
        <f t="shared" si="4"/>
        <v>116</v>
      </c>
      <c r="W43" s="823"/>
      <c r="Z43" s="971"/>
    </row>
    <row r="44" spans="1:27" s="744" customFormat="1" ht="17.25" customHeight="1" x14ac:dyDescent="0.25">
      <c r="A44" s="1125">
        <f t="shared" si="5"/>
        <v>37</v>
      </c>
      <c r="B44" s="1149" t="s">
        <v>1225</v>
      </c>
      <c r="C44" s="829" t="s">
        <v>1449</v>
      </c>
      <c r="D44" s="965" t="s">
        <v>1422</v>
      </c>
      <c r="E44" s="1077" t="s">
        <v>801</v>
      </c>
      <c r="F44" s="852"/>
      <c r="G44" s="853"/>
      <c r="H44" s="853"/>
      <c r="I44" s="873"/>
      <c r="J44" s="874"/>
      <c r="K44" s="853">
        <v>290.5</v>
      </c>
      <c r="L44" s="853"/>
      <c r="M44" s="851"/>
      <c r="N44" s="852"/>
      <c r="O44" s="853"/>
      <c r="P44" s="853"/>
      <c r="Q44" s="873"/>
      <c r="R44" s="856">
        <f t="shared" si="0"/>
        <v>0</v>
      </c>
      <c r="S44" s="857">
        <f t="shared" si="1"/>
        <v>290.5</v>
      </c>
      <c r="T44" s="857">
        <f t="shared" si="2"/>
        <v>0</v>
      </c>
      <c r="U44" s="927">
        <f t="shared" si="3"/>
        <v>0</v>
      </c>
      <c r="V44" s="1156">
        <f t="shared" si="4"/>
        <v>290.5</v>
      </c>
      <c r="W44" s="824"/>
      <c r="Z44" s="971"/>
    </row>
    <row r="45" spans="1:27" s="744" customFormat="1" ht="17.25" customHeight="1" x14ac:dyDescent="0.25">
      <c r="A45" s="1125">
        <f t="shared" si="5"/>
        <v>38</v>
      </c>
      <c r="B45" s="1223" t="s">
        <v>1446</v>
      </c>
      <c r="C45" s="1228" t="s">
        <v>496</v>
      </c>
      <c r="D45" s="1224" t="s">
        <v>1422</v>
      </c>
      <c r="E45" s="1225" t="s">
        <v>801</v>
      </c>
      <c r="F45" s="852"/>
      <c r="G45" s="853"/>
      <c r="H45" s="853"/>
      <c r="I45" s="873"/>
      <c r="J45" s="928"/>
      <c r="K45" s="857"/>
      <c r="L45" s="857"/>
      <c r="M45" s="855">
        <v>153</v>
      </c>
      <c r="N45" s="856"/>
      <c r="O45" s="857"/>
      <c r="P45" s="857"/>
      <c r="Q45" s="927"/>
      <c r="R45" s="856">
        <f t="shared" si="0"/>
        <v>0</v>
      </c>
      <c r="S45" s="857">
        <f t="shared" si="1"/>
        <v>0</v>
      </c>
      <c r="T45" s="857">
        <f t="shared" si="2"/>
        <v>0</v>
      </c>
      <c r="U45" s="927">
        <f t="shared" si="3"/>
        <v>153</v>
      </c>
      <c r="V45" s="1156">
        <f t="shared" si="4"/>
        <v>153</v>
      </c>
      <c r="W45" s="824"/>
      <c r="Z45" s="971"/>
    </row>
    <row r="46" spans="1:27" s="744" customFormat="1" ht="17.25" customHeight="1" x14ac:dyDescent="0.25">
      <c r="A46" s="1125">
        <f t="shared" si="5"/>
        <v>39</v>
      </c>
      <c r="B46" s="1222" t="s">
        <v>1456</v>
      </c>
      <c r="C46" s="750" t="s">
        <v>1457</v>
      </c>
      <c r="D46" s="1076" t="s">
        <v>1422</v>
      </c>
      <c r="E46" s="1078" t="s">
        <v>1459</v>
      </c>
      <c r="F46" s="852"/>
      <c r="G46" s="853"/>
      <c r="H46" s="853"/>
      <c r="I46" s="873"/>
      <c r="J46" s="874"/>
      <c r="K46" s="853"/>
      <c r="L46" s="853"/>
      <c r="M46" s="851"/>
      <c r="N46" s="852">
        <v>125</v>
      </c>
      <c r="O46" s="853"/>
      <c r="P46" s="853"/>
      <c r="Q46" s="873"/>
      <c r="R46" s="856">
        <f t="shared" si="0"/>
        <v>125</v>
      </c>
      <c r="S46" s="857">
        <f t="shared" si="1"/>
        <v>0</v>
      </c>
      <c r="T46" s="857">
        <f t="shared" si="2"/>
        <v>0</v>
      </c>
      <c r="U46" s="927">
        <f t="shared" si="3"/>
        <v>0</v>
      </c>
      <c r="V46" s="1156">
        <f t="shared" si="4"/>
        <v>125</v>
      </c>
      <c r="W46" s="823"/>
      <c r="Z46" s="971"/>
    </row>
    <row r="47" spans="1:27" s="744" customFormat="1" ht="17.25" customHeight="1" x14ac:dyDescent="0.25">
      <c r="A47" s="1125">
        <f t="shared" si="5"/>
        <v>40</v>
      </c>
      <c r="B47" s="1149" t="s">
        <v>1479</v>
      </c>
      <c r="C47" s="746" t="s">
        <v>1458</v>
      </c>
      <c r="D47" s="965" t="s">
        <v>1422</v>
      </c>
      <c r="E47" s="1077" t="s">
        <v>1460</v>
      </c>
      <c r="F47" s="852"/>
      <c r="G47" s="853"/>
      <c r="H47" s="853"/>
      <c r="I47" s="873"/>
      <c r="J47" s="874"/>
      <c r="K47" s="853"/>
      <c r="L47" s="853"/>
      <c r="M47" s="851"/>
      <c r="N47" s="852">
        <v>134</v>
      </c>
      <c r="O47" s="853"/>
      <c r="P47" s="853"/>
      <c r="Q47" s="873"/>
      <c r="R47" s="856">
        <f t="shared" si="0"/>
        <v>134</v>
      </c>
      <c r="S47" s="857">
        <f t="shared" si="1"/>
        <v>0</v>
      </c>
      <c r="T47" s="857">
        <f t="shared" si="2"/>
        <v>0</v>
      </c>
      <c r="U47" s="927">
        <f t="shared" si="3"/>
        <v>0</v>
      </c>
      <c r="V47" s="1156">
        <f t="shared" si="4"/>
        <v>134</v>
      </c>
      <c r="W47" s="1136"/>
      <c r="Z47" s="971"/>
    </row>
    <row r="48" spans="1:27" s="744" customFormat="1" ht="17.25" customHeight="1" x14ac:dyDescent="0.25">
      <c r="A48" s="1125">
        <f t="shared" si="5"/>
        <v>41</v>
      </c>
      <c r="B48" s="1149" t="s">
        <v>1462</v>
      </c>
      <c r="C48" s="746" t="s">
        <v>796</v>
      </c>
      <c r="D48" s="829" t="s">
        <v>1422</v>
      </c>
      <c r="E48" s="1077" t="s">
        <v>418</v>
      </c>
      <c r="F48" s="852"/>
      <c r="G48" s="853"/>
      <c r="H48" s="853"/>
      <c r="I48" s="873"/>
      <c r="J48" s="874"/>
      <c r="K48" s="853"/>
      <c r="L48" s="853"/>
      <c r="M48" s="851"/>
      <c r="N48" s="852">
        <v>198</v>
      </c>
      <c r="O48" s="853"/>
      <c r="P48" s="853"/>
      <c r="Q48" s="873"/>
      <c r="R48" s="856">
        <f t="shared" si="0"/>
        <v>198</v>
      </c>
      <c r="S48" s="857">
        <f t="shared" si="1"/>
        <v>0</v>
      </c>
      <c r="T48" s="857">
        <f t="shared" si="2"/>
        <v>0</v>
      </c>
      <c r="U48" s="927">
        <f t="shared" si="3"/>
        <v>0</v>
      </c>
      <c r="V48" s="1156">
        <f t="shared" si="4"/>
        <v>198</v>
      </c>
      <c r="W48" s="824"/>
      <c r="Z48" s="971"/>
    </row>
    <row r="49" spans="1:57" s="744" customFormat="1" ht="17.25" customHeight="1" x14ac:dyDescent="0.25">
      <c r="A49" s="1125">
        <f t="shared" si="5"/>
        <v>42</v>
      </c>
      <c r="B49" s="1149" t="s">
        <v>1463</v>
      </c>
      <c r="C49" s="1149" t="s">
        <v>1464</v>
      </c>
      <c r="D49" s="1221" t="s">
        <v>1422</v>
      </c>
      <c r="E49" s="1226" t="s">
        <v>1454</v>
      </c>
      <c r="F49" s="852"/>
      <c r="G49" s="853"/>
      <c r="H49" s="853"/>
      <c r="I49" s="873"/>
      <c r="J49" s="874"/>
      <c r="K49" s="853"/>
      <c r="L49" s="853"/>
      <c r="M49" s="851"/>
      <c r="N49" s="852">
        <v>189.5</v>
      </c>
      <c r="O49" s="853"/>
      <c r="P49" s="853"/>
      <c r="Q49" s="873"/>
      <c r="R49" s="856">
        <f t="shared" si="0"/>
        <v>189.5</v>
      </c>
      <c r="S49" s="857">
        <f t="shared" si="1"/>
        <v>0</v>
      </c>
      <c r="T49" s="857">
        <f t="shared" si="2"/>
        <v>0</v>
      </c>
      <c r="U49" s="927">
        <f t="shared" si="3"/>
        <v>0</v>
      </c>
      <c r="V49" s="1156">
        <f t="shared" si="4"/>
        <v>189.5</v>
      </c>
      <c r="W49" s="824"/>
      <c r="Z49" s="971"/>
    </row>
    <row r="50" spans="1:57" s="744" customFormat="1" ht="17.25" customHeight="1" x14ac:dyDescent="0.25">
      <c r="A50" s="1125">
        <f t="shared" si="5"/>
        <v>43</v>
      </c>
      <c r="B50" s="1149" t="s">
        <v>1465</v>
      </c>
      <c r="C50" s="1149" t="s">
        <v>1466</v>
      </c>
      <c r="D50" s="1227" t="s">
        <v>286</v>
      </c>
      <c r="E50" s="1229" t="s">
        <v>1470</v>
      </c>
      <c r="F50" s="852"/>
      <c r="G50" s="853"/>
      <c r="H50" s="853"/>
      <c r="I50" s="873"/>
      <c r="J50" s="874"/>
      <c r="K50" s="853"/>
      <c r="L50" s="853"/>
      <c r="M50" s="851"/>
      <c r="N50" s="852">
        <v>227</v>
      </c>
      <c r="O50" s="853"/>
      <c r="P50" s="853"/>
      <c r="Q50" s="873"/>
      <c r="R50" s="856">
        <f t="shared" si="0"/>
        <v>227</v>
      </c>
      <c r="S50" s="857">
        <f t="shared" si="1"/>
        <v>0</v>
      </c>
      <c r="T50" s="857">
        <f t="shared" si="2"/>
        <v>0</v>
      </c>
      <c r="U50" s="927">
        <f t="shared" si="3"/>
        <v>0</v>
      </c>
      <c r="V50" s="1156">
        <f t="shared" si="4"/>
        <v>227</v>
      </c>
      <c r="W50" s="824"/>
      <c r="Z50" s="971"/>
    </row>
    <row r="51" spans="1:57" s="744" customFormat="1" ht="17.25" customHeight="1" x14ac:dyDescent="0.25">
      <c r="A51" s="1125">
        <f t="shared" si="5"/>
        <v>44</v>
      </c>
      <c r="B51" s="1149" t="s">
        <v>1467</v>
      </c>
      <c r="C51" s="1149" t="s">
        <v>1468</v>
      </c>
      <c r="D51" s="1221" t="s">
        <v>1422</v>
      </c>
      <c r="E51" s="1078" t="s">
        <v>1469</v>
      </c>
      <c r="F51" s="852"/>
      <c r="G51" s="853"/>
      <c r="H51" s="853"/>
      <c r="I51" s="873"/>
      <c r="J51" s="874"/>
      <c r="K51" s="853"/>
      <c r="L51" s="853"/>
      <c r="M51" s="851"/>
      <c r="N51" s="852">
        <v>192</v>
      </c>
      <c r="O51" s="853"/>
      <c r="P51" s="853"/>
      <c r="Q51" s="873"/>
      <c r="R51" s="856">
        <f t="shared" si="0"/>
        <v>192</v>
      </c>
      <c r="S51" s="857">
        <f t="shared" si="1"/>
        <v>0</v>
      </c>
      <c r="T51" s="857">
        <f t="shared" si="2"/>
        <v>0</v>
      </c>
      <c r="U51" s="927">
        <f t="shared" si="3"/>
        <v>0</v>
      </c>
      <c r="V51" s="1156">
        <f t="shared" si="4"/>
        <v>192</v>
      </c>
      <c r="W51" s="824"/>
      <c r="Z51" s="971"/>
    </row>
    <row r="52" spans="1:57" s="744" customFormat="1" ht="17.25" customHeight="1" x14ac:dyDescent="0.25">
      <c r="A52" s="1125">
        <f t="shared" si="5"/>
        <v>45</v>
      </c>
      <c r="B52" s="1149" t="s">
        <v>1472</v>
      </c>
      <c r="C52" s="746" t="s">
        <v>1473</v>
      </c>
      <c r="D52" s="965" t="s">
        <v>286</v>
      </c>
      <c r="E52" s="1077" t="s">
        <v>1474</v>
      </c>
      <c r="F52" s="852"/>
      <c r="G52" s="853"/>
      <c r="H52" s="853"/>
      <c r="I52" s="873"/>
      <c r="J52" s="874"/>
      <c r="K52" s="853"/>
      <c r="L52" s="853"/>
      <c r="M52" s="851"/>
      <c r="N52" s="852"/>
      <c r="O52" s="853">
        <v>234</v>
      </c>
      <c r="P52" s="853"/>
      <c r="Q52" s="873"/>
      <c r="R52" s="856">
        <f t="shared" si="0"/>
        <v>0</v>
      </c>
      <c r="S52" s="857">
        <f t="shared" si="1"/>
        <v>234</v>
      </c>
      <c r="T52" s="857">
        <f t="shared" si="2"/>
        <v>0</v>
      </c>
      <c r="U52" s="927">
        <f t="shared" si="3"/>
        <v>0</v>
      </c>
      <c r="V52" s="1156">
        <f t="shared" si="4"/>
        <v>234</v>
      </c>
      <c r="W52" s="824"/>
      <c r="Z52" s="971"/>
    </row>
    <row r="53" spans="1:57" s="744" customFormat="1" ht="17.25" customHeight="1" x14ac:dyDescent="0.25">
      <c r="A53" s="1125">
        <f t="shared" si="5"/>
        <v>46</v>
      </c>
      <c r="B53" s="1149" t="s">
        <v>1475</v>
      </c>
      <c r="C53" s="746" t="s">
        <v>1476</v>
      </c>
      <c r="D53" s="965" t="s">
        <v>286</v>
      </c>
      <c r="E53" s="1077" t="s">
        <v>69</v>
      </c>
      <c r="F53" s="852"/>
      <c r="G53" s="853"/>
      <c r="H53" s="853"/>
      <c r="I53" s="873"/>
      <c r="J53" s="874"/>
      <c r="K53" s="853"/>
      <c r="L53" s="853"/>
      <c r="M53" s="851"/>
      <c r="N53" s="852"/>
      <c r="O53" s="853">
        <v>199</v>
      </c>
      <c r="P53" s="853"/>
      <c r="Q53" s="873"/>
      <c r="R53" s="856">
        <f t="shared" si="0"/>
        <v>0</v>
      </c>
      <c r="S53" s="857">
        <f t="shared" si="1"/>
        <v>199</v>
      </c>
      <c r="T53" s="857">
        <f t="shared" si="2"/>
        <v>0</v>
      </c>
      <c r="U53" s="927">
        <f t="shared" si="3"/>
        <v>0</v>
      </c>
      <c r="V53" s="1156">
        <f t="shared" si="4"/>
        <v>199</v>
      </c>
      <c r="W53" s="1136"/>
      <c r="Z53" s="971"/>
    </row>
    <row r="54" spans="1:57" s="744" customFormat="1" ht="17.25" customHeight="1" thickBot="1" x14ac:dyDescent="0.3">
      <c r="A54" s="1125">
        <f t="shared" si="5"/>
        <v>47</v>
      </c>
      <c r="B54" s="1238" t="s">
        <v>1271</v>
      </c>
      <c r="C54" s="1239" t="s">
        <v>1477</v>
      </c>
      <c r="D54" s="1240" t="s">
        <v>281</v>
      </c>
      <c r="E54" s="1219" t="s">
        <v>1478</v>
      </c>
      <c r="F54" s="952"/>
      <c r="G54" s="950"/>
      <c r="H54" s="950"/>
      <c r="I54" s="948"/>
      <c r="J54" s="949"/>
      <c r="K54" s="950"/>
      <c r="L54" s="950"/>
      <c r="M54" s="951"/>
      <c r="N54" s="952"/>
      <c r="O54" s="950"/>
      <c r="P54" s="950">
        <v>182</v>
      </c>
      <c r="Q54" s="948"/>
      <c r="R54" s="1241">
        <f t="shared" si="0"/>
        <v>0</v>
      </c>
      <c r="S54" s="1242">
        <f t="shared" si="1"/>
        <v>0</v>
      </c>
      <c r="T54" s="1242">
        <f t="shared" si="2"/>
        <v>182</v>
      </c>
      <c r="U54" s="1243">
        <f t="shared" si="3"/>
        <v>0</v>
      </c>
      <c r="V54" s="1244">
        <f t="shared" si="4"/>
        <v>182</v>
      </c>
      <c r="W54" s="1142"/>
      <c r="Z54" s="971"/>
    </row>
    <row r="55" spans="1:57" s="1095" customFormat="1" x14ac:dyDescent="0.2">
      <c r="A55" s="488"/>
      <c r="B55" s="488"/>
      <c r="C55" s="500"/>
      <c r="E55" s="488"/>
      <c r="F55" s="488"/>
      <c r="G55" s="488"/>
      <c r="H55" s="488"/>
      <c r="I55" s="488"/>
      <c r="J55" s="488"/>
      <c r="K55" s="488"/>
      <c r="L55" s="488"/>
      <c r="M55" s="488"/>
      <c r="N55" s="488"/>
      <c r="O55" s="488"/>
      <c r="P55" s="488"/>
      <c r="Q55" s="488"/>
      <c r="R55" s="488"/>
      <c r="S55" s="488"/>
      <c r="T55" s="488"/>
      <c r="U55" s="488"/>
      <c r="V55" s="478"/>
      <c r="W55" s="715"/>
      <c r="X55" s="477"/>
      <c r="Y55" s="477"/>
      <c r="Z55" s="500"/>
      <c r="AA55" s="488"/>
      <c r="AB55" s="488"/>
      <c r="AC55" s="488"/>
      <c r="AD55" s="488"/>
      <c r="AE55" s="488"/>
      <c r="AF55" s="488"/>
      <c r="AG55" s="488"/>
      <c r="AH55" s="488"/>
      <c r="AI55" s="488"/>
      <c r="AJ55" s="488"/>
      <c r="AK55" s="488"/>
      <c r="AL55" s="488"/>
      <c r="AM55" s="488"/>
      <c r="AN55" s="488"/>
      <c r="AO55" s="488"/>
      <c r="AP55" s="488"/>
      <c r="AQ55" s="488"/>
      <c r="AR55" s="488"/>
      <c r="AS55" s="488"/>
      <c r="AT55" s="488"/>
      <c r="AU55" s="488"/>
      <c r="AV55" s="488"/>
      <c r="AW55" s="488"/>
      <c r="AX55" s="488"/>
      <c r="AY55" s="488"/>
      <c r="AZ55" s="488"/>
      <c r="BA55" s="488"/>
      <c r="BB55" s="488"/>
      <c r="BC55" s="488"/>
      <c r="BD55" s="488"/>
      <c r="BE55" s="488"/>
    </row>
    <row r="56" spans="1:57" s="1095" customFormat="1" x14ac:dyDescent="0.2">
      <c r="A56" s="488"/>
      <c r="B56" s="488"/>
      <c r="C56" s="500"/>
      <c r="E56" s="488"/>
      <c r="F56" s="488"/>
      <c r="G56" s="488"/>
      <c r="H56" s="488"/>
      <c r="I56" s="488"/>
      <c r="J56" s="488"/>
      <c r="K56" s="488"/>
      <c r="L56" s="488"/>
      <c r="M56" s="488"/>
      <c r="N56" s="488"/>
      <c r="O56" s="488"/>
      <c r="P56" s="488"/>
      <c r="Q56" s="488"/>
      <c r="R56" s="488"/>
      <c r="S56" s="488"/>
      <c r="T56" s="488"/>
      <c r="U56" s="488"/>
      <c r="V56" s="478"/>
      <c r="W56" s="715"/>
      <c r="X56" s="477"/>
      <c r="Y56" s="477"/>
      <c r="Z56" s="500"/>
      <c r="AA56" s="488"/>
      <c r="AB56" s="488"/>
      <c r="AC56" s="488"/>
      <c r="AD56" s="488"/>
      <c r="AE56" s="488"/>
      <c r="AF56" s="488"/>
      <c r="AG56" s="488"/>
      <c r="AH56" s="488"/>
      <c r="AI56" s="488"/>
      <c r="AJ56" s="488"/>
      <c r="AK56" s="488"/>
      <c r="AL56" s="488"/>
      <c r="AM56" s="488"/>
      <c r="AN56" s="488"/>
      <c r="AO56" s="488"/>
      <c r="AP56" s="488"/>
      <c r="AQ56" s="488"/>
      <c r="AR56" s="488"/>
      <c r="AS56" s="488"/>
      <c r="AT56" s="488"/>
      <c r="AU56" s="488"/>
      <c r="AV56" s="488"/>
      <c r="AW56" s="488"/>
      <c r="AX56" s="488"/>
      <c r="AY56" s="488"/>
      <c r="AZ56" s="488"/>
      <c r="BA56" s="488"/>
      <c r="BB56" s="488"/>
      <c r="BC56" s="488"/>
      <c r="BD56" s="488"/>
      <c r="BE56" s="488"/>
    </row>
  </sheetData>
  <autoFilter ref="B1:B56" xr:uid="{12888AB7-8D03-47F0-9D6F-DF5D3CC3A9AB}"/>
  <mergeCells count="17">
    <mergeCell ref="N3:Q3"/>
    <mergeCell ref="W4:W5"/>
    <mergeCell ref="F6:I6"/>
    <mergeCell ref="J6:M6"/>
    <mergeCell ref="N6:Q6"/>
    <mergeCell ref="A2:A7"/>
    <mergeCell ref="F2:I2"/>
    <mergeCell ref="J2:M2"/>
    <mergeCell ref="N2:Q2"/>
    <mergeCell ref="R2:V5"/>
    <mergeCell ref="B4:B7"/>
    <mergeCell ref="C4:D7"/>
    <mergeCell ref="F4:I5"/>
    <mergeCell ref="J4:M5"/>
    <mergeCell ref="N4:Q5"/>
    <mergeCell ref="F3:I3"/>
    <mergeCell ref="J3:M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4" fitToHeight="0" pageOrder="overThenDown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57"/>
  <sheetViews>
    <sheetView showGridLines="0" topLeftCell="E118" zoomScale="80" zoomScaleNormal="80" zoomScaleSheetLayoutView="30" workbookViewId="0">
      <selection activeCell="E4" sqref="E4"/>
    </sheetView>
  </sheetViews>
  <sheetFormatPr defaultRowHeight="12.75" x14ac:dyDescent="0.2"/>
  <cols>
    <col min="1" max="1" width="6.140625" style="488" customWidth="1"/>
    <col min="2" max="2" width="33.28515625" style="488" customWidth="1"/>
    <col min="3" max="3" width="35.85546875" style="488" customWidth="1"/>
    <col min="4" max="4" width="7.140625" style="1095" customWidth="1"/>
    <col min="5" max="5" width="22.7109375" style="488" customWidth="1"/>
    <col min="6" max="41" width="8.7109375" style="488" customWidth="1"/>
    <col min="42" max="45" width="10.7109375" style="488" customWidth="1"/>
    <col min="46" max="46" width="10.7109375" style="478" customWidth="1"/>
    <col min="47" max="47" width="17.28515625" style="715" hidden="1" customWidth="1"/>
    <col min="48" max="48" width="3.42578125" style="477" customWidth="1"/>
    <col min="49" max="49" width="12" style="477" customWidth="1"/>
    <col min="50" max="50" width="8" style="500" customWidth="1"/>
    <col min="51" max="51" width="12" style="488" customWidth="1"/>
    <col min="52" max="52" width="10.140625" style="488" customWidth="1"/>
    <col min="53" max="16384" width="9.140625" style="488"/>
  </cols>
  <sheetData>
    <row r="1" spans="1:81" s="863" customFormat="1" ht="28.5" customHeight="1" thickBot="1" x14ac:dyDescent="0.45">
      <c r="A1" s="978"/>
      <c r="B1" s="960" t="s">
        <v>1207</v>
      </c>
      <c r="C1" s="960"/>
      <c r="D1" s="1090"/>
      <c r="E1" s="960"/>
      <c r="F1" s="960"/>
      <c r="G1" s="960"/>
      <c r="H1" s="960"/>
      <c r="I1" s="960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  <c r="W1" s="943"/>
      <c r="X1" s="943"/>
      <c r="Y1" s="943"/>
      <c r="Z1" s="943"/>
      <c r="AA1" s="943"/>
      <c r="AB1" s="943"/>
      <c r="AC1" s="943"/>
      <c r="AD1" s="943"/>
      <c r="AE1" s="943"/>
      <c r="AF1" s="943"/>
      <c r="AG1" s="943"/>
      <c r="AH1" s="943"/>
      <c r="AI1" s="943"/>
      <c r="AJ1" s="943"/>
      <c r="AK1" s="943"/>
      <c r="AL1" s="943"/>
      <c r="AM1" s="943"/>
      <c r="AN1" s="943"/>
      <c r="AO1" s="943"/>
      <c r="AP1" s="943"/>
      <c r="AQ1" s="943"/>
      <c r="AR1" s="943"/>
      <c r="AS1" s="943"/>
      <c r="AT1" s="944"/>
      <c r="AU1" s="864"/>
      <c r="AX1" s="1157"/>
    </row>
    <row r="2" spans="1:81" s="859" customFormat="1" ht="49.5" customHeight="1" thickBot="1" x14ac:dyDescent="0.3">
      <c r="A2" s="1274" t="s">
        <v>916</v>
      </c>
      <c r="B2" s="979"/>
      <c r="C2" s="980" t="s">
        <v>841</v>
      </c>
      <c r="D2" s="1091"/>
      <c r="E2" s="981"/>
      <c r="F2" s="1276" t="s">
        <v>1211</v>
      </c>
      <c r="G2" s="1277"/>
      <c r="H2" s="1277"/>
      <c r="I2" s="1278"/>
      <c r="J2" s="1277" t="s">
        <v>1213</v>
      </c>
      <c r="K2" s="1277"/>
      <c r="L2" s="1277"/>
      <c r="M2" s="1277"/>
      <c r="N2" s="1276" t="s">
        <v>1215</v>
      </c>
      <c r="O2" s="1277"/>
      <c r="P2" s="1277"/>
      <c r="Q2" s="1278"/>
      <c r="R2" s="1277" t="s">
        <v>88</v>
      </c>
      <c r="S2" s="1277"/>
      <c r="T2" s="1277"/>
      <c r="U2" s="1277"/>
      <c r="V2" s="1276" t="s">
        <v>128</v>
      </c>
      <c r="W2" s="1277"/>
      <c r="X2" s="1277"/>
      <c r="Y2" s="1278"/>
      <c r="Z2" s="1276" t="s">
        <v>1225</v>
      </c>
      <c r="AA2" s="1277"/>
      <c r="AB2" s="1277"/>
      <c r="AC2" s="1278"/>
      <c r="AD2" s="1276" t="s">
        <v>1228</v>
      </c>
      <c r="AE2" s="1277"/>
      <c r="AF2" s="1277"/>
      <c r="AG2" s="1278"/>
      <c r="AH2" s="1277" t="s">
        <v>1228</v>
      </c>
      <c r="AI2" s="1277"/>
      <c r="AJ2" s="1277"/>
      <c r="AK2" s="1277"/>
      <c r="AL2" s="1276" t="s">
        <v>1232</v>
      </c>
      <c r="AM2" s="1277"/>
      <c r="AN2" s="1277"/>
      <c r="AO2" s="1278"/>
      <c r="AP2" s="1283" t="s">
        <v>1494</v>
      </c>
      <c r="AQ2" s="1283"/>
      <c r="AR2" s="1283"/>
      <c r="AS2" s="1283"/>
      <c r="AT2" s="1284"/>
      <c r="AU2" s="861"/>
      <c r="AX2" s="1158"/>
    </row>
    <row r="3" spans="1:81" s="859" customFormat="1" ht="49.5" customHeight="1" thickBot="1" x14ac:dyDescent="0.3">
      <c r="A3" s="1275"/>
      <c r="B3" s="979"/>
      <c r="C3" s="980" t="s">
        <v>842</v>
      </c>
      <c r="D3" s="1091"/>
      <c r="E3" s="981"/>
      <c r="F3" s="1276" t="s">
        <v>1210</v>
      </c>
      <c r="G3" s="1277"/>
      <c r="H3" s="1277"/>
      <c r="I3" s="1278"/>
      <c r="J3" s="1277" t="s">
        <v>1212</v>
      </c>
      <c r="K3" s="1277"/>
      <c r="L3" s="1277"/>
      <c r="M3" s="1277"/>
      <c r="N3" s="1276" t="s">
        <v>1216</v>
      </c>
      <c r="O3" s="1277"/>
      <c r="P3" s="1277"/>
      <c r="Q3" s="1278"/>
      <c r="R3" s="1276" t="s">
        <v>152</v>
      </c>
      <c r="S3" s="1277"/>
      <c r="T3" s="1277"/>
      <c r="U3" s="1278"/>
      <c r="V3" s="1276" t="s">
        <v>1221</v>
      </c>
      <c r="W3" s="1277"/>
      <c r="X3" s="1277"/>
      <c r="Y3" s="1278"/>
      <c r="Z3" s="1276" t="s">
        <v>1226</v>
      </c>
      <c r="AA3" s="1277"/>
      <c r="AB3" s="1277"/>
      <c r="AC3" s="1278"/>
      <c r="AD3" s="1276" t="s">
        <v>1216</v>
      </c>
      <c r="AE3" s="1277"/>
      <c r="AF3" s="1277"/>
      <c r="AG3" s="1278"/>
      <c r="AH3" s="1277" t="s">
        <v>1216</v>
      </c>
      <c r="AI3" s="1277"/>
      <c r="AJ3" s="1277"/>
      <c r="AK3" s="1277"/>
      <c r="AL3" s="1276" t="s">
        <v>1231</v>
      </c>
      <c r="AM3" s="1277"/>
      <c r="AN3" s="1277"/>
      <c r="AO3" s="1278"/>
      <c r="AP3" s="1285"/>
      <c r="AQ3" s="1285"/>
      <c r="AR3" s="1285"/>
      <c r="AS3" s="1285"/>
      <c r="AT3" s="1286"/>
      <c r="AU3" s="861"/>
      <c r="AX3" s="1158"/>
    </row>
    <row r="4" spans="1:81" s="859" customFormat="1" ht="18" customHeight="1" x14ac:dyDescent="0.25">
      <c r="A4" s="1275"/>
      <c r="B4" s="1289" t="s">
        <v>1</v>
      </c>
      <c r="C4" s="1289" t="s">
        <v>2</v>
      </c>
      <c r="D4" s="1308"/>
      <c r="E4" s="1087" t="s">
        <v>1139</v>
      </c>
      <c r="F4" s="1301" t="s">
        <v>1220</v>
      </c>
      <c r="G4" s="1296"/>
      <c r="H4" s="1296"/>
      <c r="I4" s="1297"/>
      <c r="J4" s="1296" t="s">
        <v>1214</v>
      </c>
      <c r="K4" s="1296"/>
      <c r="L4" s="1296"/>
      <c r="M4" s="1296"/>
      <c r="N4" s="1301" t="s">
        <v>1219</v>
      </c>
      <c r="O4" s="1296"/>
      <c r="P4" s="1296"/>
      <c r="Q4" s="1297"/>
      <c r="R4" s="1296" t="s">
        <v>1217</v>
      </c>
      <c r="S4" s="1296"/>
      <c r="T4" s="1296"/>
      <c r="U4" s="1296"/>
      <c r="V4" s="1301" t="s">
        <v>1218</v>
      </c>
      <c r="W4" s="1296"/>
      <c r="X4" s="1296"/>
      <c r="Y4" s="1297"/>
      <c r="Z4" s="1301" t="s">
        <v>1222</v>
      </c>
      <c r="AA4" s="1296"/>
      <c r="AB4" s="1296"/>
      <c r="AC4" s="1297"/>
      <c r="AD4" s="1301" t="s">
        <v>1227</v>
      </c>
      <c r="AE4" s="1296"/>
      <c r="AF4" s="1296"/>
      <c r="AG4" s="1297"/>
      <c r="AH4" s="1296" t="s">
        <v>1233</v>
      </c>
      <c r="AI4" s="1296"/>
      <c r="AJ4" s="1296"/>
      <c r="AK4" s="1297"/>
      <c r="AL4" s="1301" t="s">
        <v>1230</v>
      </c>
      <c r="AM4" s="1296"/>
      <c r="AN4" s="1296"/>
      <c r="AO4" s="1297"/>
      <c r="AP4" s="1285"/>
      <c r="AQ4" s="1285"/>
      <c r="AR4" s="1285"/>
      <c r="AS4" s="1285"/>
      <c r="AT4" s="1286"/>
      <c r="AU4" s="1279" t="s">
        <v>617</v>
      </c>
      <c r="AX4" s="1158"/>
    </row>
    <row r="5" spans="1:81" s="859" customFormat="1" ht="45" customHeight="1" thickBot="1" x14ac:dyDescent="0.3">
      <c r="A5" s="1275"/>
      <c r="B5" s="1290"/>
      <c r="C5" s="1290"/>
      <c r="D5" s="1309"/>
      <c r="E5" s="1147" t="s">
        <v>1140</v>
      </c>
      <c r="F5" s="1298"/>
      <c r="G5" s="1299"/>
      <c r="H5" s="1299"/>
      <c r="I5" s="1300"/>
      <c r="J5" s="1299"/>
      <c r="K5" s="1299"/>
      <c r="L5" s="1299"/>
      <c r="M5" s="1299"/>
      <c r="N5" s="1298"/>
      <c r="O5" s="1299"/>
      <c r="P5" s="1299"/>
      <c r="Q5" s="1300"/>
      <c r="R5" s="1299"/>
      <c r="S5" s="1299"/>
      <c r="T5" s="1299"/>
      <c r="U5" s="1299"/>
      <c r="V5" s="1298"/>
      <c r="W5" s="1299"/>
      <c r="X5" s="1299"/>
      <c r="Y5" s="1300"/>
      <c r="Z5" s="1298"/>
      <c r="AA5" s="1299"/>
      <c r="AB5" s="1299"/>
      <c r="AC5" s="1300"/>
      <c r="AD5" s="1298"/>
      <c r="AE5" s="1299"/>
      <c r="AF5" s="1299"/>
      <c r="AG5" s="1300"/>
      <c r="AH5" s="1299"/>
      <c r="AI5" s="1299"/>
      <c r="AJ5" s="1299"/>
      <c r="AK5" s="1300"/>
      <c r="AL5" s="1298"/>
      <c r="AM5" s="1299"/>
      <c r="AN5" s="1299"/>
      <c r="AO5" s="1300"/>
      <c r="AP5" s="1285"/>
      <c r="AQ5" s="1285"/>
      <c r="AR5" s="1285"/>
      <c r="AS5" s="1285"/>
      <c r="AT5" s="1286"/>
      <c r="AU5" s="1280"/>
      <c r="AX5" s="1158"/>
    </row>
    <row r="6" spans="1:81" s="859" customFormat="1" ht="39" customHeight="1" thickBot="1" x14ac:dyDescent="0.3">
      <c r="A6" s="1275"/>
      <c r="B6" s="1290"/>
      <c r="C6" s="1290"/>
      <c r="D6" s="1309"/>
      <c r="E6" s="1106" t="s">
        <v>1007</v>
      </c>
      <c r="F6" s="1276" t="s">
        <v>1008</v>
      </c>
      <c r="G6" s="1277"/>
      <c r="H6" s="1277"/>
      <c r="I6" s="1278"/>
      <c r="J6" s="1276" t="s">
        <v>1009</v>
      </c>
      <c r="K6" s="1277"/>
      <c r="L6" s="1277"/>
      <c r="M6" s="1278"/>
      <c r="N6" s="1276" t="s">
        <v>1009</v>
      </c>
      <c r="O6" s="1277"/>
      <c r="P6" s="1277"/>
      <c r="Q6" s="1278"/>
      <c r="R6" s="1276" t="s">
        <v>1011</v>
      </c>
      <c r="S6" s="1277"/>
      <c r="T6" s="1277"/>
      <c r="U6" s="1278"/>
      <c r="V6" s="1276" t="s">
        <v>1224</v>
      </c>
      <c r="W6" s="1277"/>
      <c r="X6" s="1277"/>
      <c r="Y6" s="1278"/>
      <c r="Z6" s="1276" t="s">
        <v>1223</v>
      </c>
      <c r="AA6" s="1277"/>
      <c r="AB6" s="1277"/>
      <c r="AC6" s="1278"/>
      <c r="AD6" s="1276" t="s">
        <v>1017</v>
      </c>
      <c r="AE6" s="1277"/>
      <c r="AF6" s="1277"/>
      <c r="AG6" s="1278"/>
      <c r="AH6" s="1276" t="s">
        <v>1017</v>
      </c>
      <c r="AI6" s="1277"/>
      <c r="AJ6" s="1277"/>
      <c r="AK6" s="1278"/>
      <c r="AL6" s="1276" t="s">
        <v>1229</v>
      </c>
      <c r="AM6" s="1277"/>
      <c r="AN6" s="1277"/>
      <c r="AO6" s="1278"/>
      <c r="AP6" s="1104"/>
      <c r="AQ6" s="1104"/>
      <c r="AR6" s="1104"/>
      <c r="AS6" s="1104"/>
      <c r="AT6" s="1105"/>
      <c r="AU6" s="861"/>
      <c r="AX6" s="1158"/>
    </row>
    <row r="7" spans="1:81" s="859" customFormat="1" ht="22.5" customHeight="1" thickBot="1" x14ac:dyDescent="0.35">
      <c r="A7" s="1275"/>
      <c r="B7" s="1287"/>
      <c r="C7" s="1287"/>
      <c r="D7" s="1310"/>
      <c r="E7" s="889" t="s">
        <v>4</v>
      </c>
      <c r="F7" s="891" t="s">
        <v>804</v>
      </c>
      <c r="G7" s="892">
        <v>1</v>
      </c>
      <c r="H7" s="892">
        <v>2</v>
      </c>
      <c r="I7" s="893">
        <v>3</v>
      </c>
      <c r="J7" s="894" t="s">
        <v>804</v>
      </c>
      <c r="K7" s="892">
        <v>1</v>
      </c>
      <c r="L7" s="892">
        <v>2</v>
      </c>
      <c r="M7" s="895">
        <v>3</v>
      </c>
      <c r="N7" s="891" t="s">
        <v>804</v>
      </c>
      <c r="O7" s="892">
        <v>1</v>
      </c>
      <c r="P7" s="892">
        <v>2</v>
      </c>
      <c r="Q7" s="893">
        <v>3</v>
      </c>
      <c r="R7" s="894" t="s">
        <v>804</v>
      </c>
      <c r="S7" s="892">
        <v>1</v>
      </c>
      <c r="T7" s="892">
        <v>2</v>
      </c>
      <c r="U7" s="895">
        <v>3</v>
      </c>
      <c r="V7" s="891" t="s">
        <v>804</v>
      </c>
      <c r="W7" s="892">
        <v>1</v>
      </c>
      <c r="X7" s="892">
        <v>2</v>
      </c>
      <c r="Y7" s="893">
        <v>3</v>
      </c>
      <c r="Z7" s="891" t="s">
        <v>804</v>
      </c>
      <c r="AA7" s="892">
        <v>1</v>
      </c>
      <c r="AB7" s="892">
        <v>2</v>
      </c>
      <c r="AC7" s="893">
        <v>3</v>
      </c>
      <c r="AD7" s="894" t="s">
        <v>804</v>
      </c>
      <c r="AE7" s="892">
        <v>1</v>
      </c>
      <c r="AF7" s="892">
        <v>2</v>
      </c>
      <c r="AG7" s="895">
        <v>3</v>
      </c>
      <c r="AH7" s="891" t="s">
        <v>804</v>
      </c>
      <c r="AI7" s="892">
        <v>1</v>
      </c>
      <c r="AJ7" s="892">
        <v>2</v>
      </c>
      <c r="AK7" s="893">
        <v>3</v>
      </c>
      <c r="AL7" s="891" t="s">
        <v>804</v>
      </c>
      <c r="AM7" s="892">
        <v>1</v>
      </c>
      <c r="AN7" s="892">
        <v>2</v>
      </c>
      <c r="AO7" s="893">
        <v>3</v>
      </c>
      <c r="AP7" s="1082" t="s">
        <v>804</v>
      </c>
      <c r="AQ7" s="1083">
        <v>1</v>
      </c>
      <c r="AR7" s="1084">
        <v>2</v>
      </c>
      <c r="AS7" s="1085">
        <v>3</v>
      </c>
      <c r="AT7" s="1086" t="s">
        <v>811</v>
      </c>
      <c r="AU7" s="861"/>
      <c r="AX7" s="1158"/>
    </row>
    <row r="8" spans="1:81" s="744" customFormat="1" ht="17.25" customHeight="1" x14ac:dyDescent="0.25">
      <c r="A8" s="1125">
        <v>1</v>
      </c>
      <c r="B8" s="1126" t="s">
        <v>1234</v>
      </c>
      <c r="C8" s="883" t="s">
        <v>1235</v>
      </c>
      <c r="D8" s="1092"/>
      <c r="E8" s="1080" t="s">
        <v>1244</v>
      </c>
      <c r="F8" s="871">
        <v>116</v>
      </c>
      <c r="G8" s="869"/>
      <c r="H8" s="869"/>
      <c r="I8" s="867"/>
      <c r="J8" s="868"/>
      <c r="K8" s="869"/>
      <c r="L8" s="869"/>
      <c r="M8" s="870"/>
      <c r="N8" s="871"/>
      <c r="O8" s="869"/>
      <c r="P8" s="869"/>
      <c r="Q8" s="867"/>
      <c r="R8" s="868"/>
      <c r="S8" s="869"/>
      <c r="T8" s="869"/>
      <c r="U8" s="870"/>
      <c r="V8" s="871"/>
      <c r="W8" s="869"/>
      <c r="X8" s="869"/>
      <c r="Y8" s="867"/>
      <c r="Z8" s="868"/>
      <c r="AA8" s="869"/>
      <c r="AB8" s="869"/>
      <c r="AC8" s="867"/>
      <c r="AD8" s="868"/>
      <c r="AE8" s="869"/>
      <c r="AF8" s="869"/>
      <c r="AG8" s="870"/>
      <c r="AH8" s="871"/>
      <c r="AI8" s="869"/>
      <c r="AJ8" s="869"/>
      <c r="AK8" s="867"/>
      <c r="AL8" s="871"/>
      <c r="AM8" s="869"/>
      <c r="AN8" s="869"/>
      <c r="AO8" s="867"/>
      <c r="AP8" s="856">
        <f>F8+J8+N8+R8+V8+Z8+AD8+AH8+AL8</f>
        <v>116</v>
      </c>
      <c r="AQ8" s="857">
        <f>G8+K8+O8+S8+W8+AA8+AE8+AI8+AM8</f>
        <v>0</v>
      </c>
      <c r="AR8" s="857">
        <f>H8+L8+P8+T8+X8+AB8+AF8+AJ8+AN8</f>
        <v>0</v>
      </c>
      <c r="AS8" s="927">
        <f>I8+M8+Q8+U8+Y8+AC8+AG8+AK8+AO8</f>
        <v>0</v>
      </c>
      <c r="AT8" s="1156">
        <f>SUM(AP8:AS8)</f>
        <v>116</v>
      </c>
      <c r="AU8" s="1131"/>
      <c r="AX8" s="1158"/>
      <c r="AY8" s="859"/>
      <c r="AZ8" s="859"/>
      <c r="BA8" s="859"/>
      <c r="BB8" s="859"/>
      <c r="BC8" s="859"/>
      <c r="BD8" s="859"/>
      <c r="BE8" s="859"/>
      <c r="BF8" s="859"/>
      <c r="BG8" s="859"/>
      <c r="BH8" s="859"/>
      <c r="BI8" s="859"/>
      <c r="BJ8" s="859"/>
      <c r="BK8" s="859"/>
      <c r="BL8" s="859"/>
      <c r="BM8" s="859"/>
      <c r="BN8" s="859"/>
      <c r="BO8" s="859"/>
      <c r="BP8" s="859"/>
      <c r="BQ8" s="859"/>
      <c r="BR8" s="859"/>
      <c r="BS8" s="859"/>
    </row>
    <row r="9" spans="1:81" s="744" customFormat="1" ht="17.25" customHeight="1" x14ac:dyDescent="0.25">
      <c r="A9" s="1125">
        <f>A8+1</f>
        <v>2</v>
      </c>
      <c r="B9" s="1149" t="s">
        <v>1236</v>
      </c>
      <c r="C9" s="829" t="s">
        <v>1247</v>
      </c>
      <c r="D9" s="1093"/>
      <c r="E9" s="1081" t="s">
        <v>1241</v>
      </c>
      <c r="F9" s="828">
        <v>138.5</v>
      </c>
      <c r="G9" s="872"/>
      <c r="H9" s="872"/>
      <c r="I9" s="873"/>
      <c r="J9" s="874"/>
      <c r="K9" s="853"/>
      <c r="L9" s="853"/>
      <c r="M9" s="851"/>
      <c r="N9" s="852"/>
      <c r="O9" s="853"/>
      <c r="P9" s="853"/>
      <c r="Q9" s="873"/>
      <c r="R9" s="874"/>
      <c r="S9" s="853"/>
      <c r="T9" s="853"/>
      <c r="U9" s="851"/>
      <c r="V9" s="852"/>
      <c r="W9" s="853"/>
      <c r="X9" s="853"/>
      <c r="Y9" s="873"/>
      <c r="Z9" s="874"/>
      <c r="AA9" s="853"/>
      <c r="AB9" s="853"/>
      <c r="AC9" s="873"/>
      <c r="AD9" s="874"/>
      <c r="AE9" s="853"/>
      <c r="AF9" s="853"/>
      <c r="AG9" s="851"/>
      <c r="AH9" s="852"/>
      <c r="AI9" s="853"/>
      <c r="AJ9" s="853"/>
      <c r="AK9" s="873"/>
      <c r="AL9" s="852"/>
      <c r="AM9" s="853"/>
      <c r="AN9" s="853"/>
      <c r="AO9" s="873"/>
      <c r="AP9" s="856">
        <f t="shared" ref="AP9:AP71" si="0">F9+J9+N9+R9+V9+Z9+AD9+AH9+AL9</f>
        <v>138.5</v>
      </c>
      <c r="AQ9" s="857">
        <f t="shared" ref="AQ9:AQ72" si="1">G9+K9+O9+S9+W9+AA9+AE9+AI9+AM9</f>
        <v>0</v>
      </c>
      <c r="AR9" s="857">
        <f t="shared" ref="AR9:AR72" si="2">H9+L9+P9+T9+X9+AB9+AF9+AJ9+AN9</f>
        <v>0</v>
      </c>
      <c r="AS9" s="927">
        <f t="shared" ref="AS9:AS72" si="3">I9+M9+Q9+U9+Y9+AC9+AG9+AK9+AO9</f>
        <v>0</v>
      </c>
      <c r="AT9" s="1156">
        <f t="shared" ref="AT9:AT72" si="4">SUM(AP9:AS9)</f>
        <v>138.5</v>
      </c>
      <c r="AU9" s="823"/>
      <c r="AX9" s="1158"/>
      <c r="AY9" s="859"/>
      <c r="AZ9" s="859"/>
      <c r="BA9" s="859"/>
      <c r="CA9" s="971"/>
      <c r="CC9" s="971"/>
    </row>
    <row r="10" spans="1:81" s="744" customFormat="1" ht="17.25" customHeight="1" x14ac:dyDescent="0.25">
      <c r="A10" s="1125">
        <f t="shared" ref="A10:A73" si="5">A9+1</f>
        <v>3</v>
      </c>
      <c r="B10" s="1149" t="s">
        <v>1237</v>
      </c>
      <c r="C10" s="829" t="s">
        <v>1238</v>
      </c>
      <c r="D10" s="1093"/>
      <c r="E10" s="1081" t="s">
        <v>1242</v>
      </c>
      <c r="F10" s="875">
        <v>93</v>
      </c>
      <c r="G10" s="876"/>
      <c r="H10" s="876"/>
      <c r="I10" s="873"/>
      <c r="J10" s="874"/>
      <c r="K10" s="853"/>
      <c r="L10" s="853"/>
      <c r="M10" s="851"/>
      <c r="N10" s="852"/>
      <c r="O10" s="853"/>
      <c r="P10" s="853"/>
      <c r="Q10" s="873"/>
      <c r="R10" s="874"/>
      <c r="S10" s="853"/>
      <c r="T10" s="853"/>
      <c r="U10" s="851"/>
      <c r="V10" s="852"/>
      <c r="W10" s="853"/>
      <c r="X10" s="853"/>
      <c r="Y10" s="873"/>
      <c r="Z10" s="874"/>
      <c r="AA10" s="853"/>
      <c r="AB10" s="853"/>
      <c r="AC10" s="873"/>
      <c r="AD10" s="874"/>
      <c r="AE10" s="853"/>
      <c r="AF10" s="853"/>
      <c r="AG10" s="851"/>
      <c r="AH10" s="852"/>
      <c r="AI10" s="853"/>
      <c r="AJ10" s="853"/>
      <c r="AK10" s="873"/>
      <c r="AL10" s="852"/>
      <c r="AM10" s="853"/>
      <c r="AN10" s="853"/>
      <c r="AO10" s="873"/>
      <c r="AP10" s="856">
        <f t="shared" si="0"/>
        <v>93</v>
      </c>
      <c r="AQ10" s="857">
        <f t="shared" si="1"/>
        <v>0</v>
      </c>
      <c r="AR10" s="857">
        <f t="shared" si="2"/>
        <v>0</v>
      </c>
      <c r="AS10" s="927">
        <f t="shared" si="3"/>
        <v>0</v>
      </c>
      <c r="AT10" s="1156">
        <f t="shared" si="4"/>
        <v>93</v>
      </c>
      <c r="AU10" s="823"/>
      <c r="AX10" s="971"/>
      <c r="BB10" s="971"/>
      <c r="BC10" s="971"/>
      <c r="BD10" s="971"/>
      <c r="BE10" s="971"/>
      <c r="BF10" s="971"/>
      <c r="BG10" s="971"/>
      <c r="BH10" s="971"/>
      <c r="BI10" s="971"/>
      <c r="BJ10" s="971"/>
      <c r="BK10" s="971"/>
      <c r="BL10" s="971"/>
      <c r="BM10" s="971"/>
      <c r="BN10" s="971"/>
      <c r="BO10" s="971"/>
      <c r="BP10" s="971"/>
      <c r="BQ10" s="971"/>
      <c r="BR10" s="971"/>
      <c r="BS10" s="971"/>
      <c r="BT10" s="971"/>
      <c r="BU10" s="971"/>
      <c r="BV10" s="971"/>
      <c r="BW10" s="971"/>
      <c r="BX10" s="971"/>
      <c r="BY10" s="971"/>
      <c r="BZ10" s="971"/>
      <c r="CA10" s="971"/>
      <c r="CB10" s="971"/>
      <c r="CC10" s="971"/>
    </row>
    <row r="11" spans="1:81" s="744" customFormat="1" ht="17.25" customHeight="1" x14ac:dyDescent="0.25">
      <c r="A11" s="1125">
        <f t="shared" si="5"/>
        <v>4</v>
      </c>
      <c r="B11" s="1149" t="s">
        <v>1239</v>
      </c>
      <c r="C11" s="829" t="s">
        <v>1240</v>
      </c>
      <c r="D11" s="1132"/>
      <c r="E11" s="1133" t="s">
        <v>1243</v>
      </c>
      <c r="F11" s="828">
        <v>101</v>
      </c>
      <c r="G11" s="872"/>
      <c r="H11" s="872"/>
      <c r="I11" s="873"/>
      <c r="J11" s="874"/>
      <c r="K11" s="853"/>
      <c r="L11" s="853"/>
      <c r="M11" s="851"/>
      <c r="N11" s="852"/>
      <c r="O11" s="853"/>
      <c r="P11" s="853"/>
      <c r="Q11" s="873"/>
      <c r="R11" s="874"/>
      <c r="S11" s="853"/>
      <c r="T11" s="853"/>
      <c r="U11" s="851"/>
      <c r="V11" s="852"/>
      <c r="W11" s="853"/>
      <c r="X11" s="853"/>
      <c r="Y11" s="873"/>
      <c r="Z11" s="874"/>
      <c r="AA11" s="853"/>
      <c r="AB11" s="853"/>
      <c r="AC11" s="873"/>
      <c r="AD11" s="874"/>
      <c r="AE11" s="853"/>
      <c r="AF11" s="853"/>
      <c r="AG11" s="851"/>
      <c r="AH11" s="852"/>
      <c r="AI11" s="853"/>
      <c r="AJ11" s="853"/>
      <c r="AK11" s="873"/>
      <c r="AL11" s="852"/>
      <c r="AM11" s="853"/>
      <c r="AN11" s="853"/>
      <c r="AO11" s="873"/>
      <c r="AP11" s="856">
        <f t="shared" si="0"/>
        <v>101</v>
      </c>
      <c r="AQ11" s="857">
        <f t="shared" si="1"/>
        <v>0</v>
      </c>
      <c r="AR11" s="857">
        <f t="shared" si="2"/>
        <v>0</v>
      </c>
      <c r="AS11" s="927">
        <f t="shared" si="3"/>
        <v>0</v>
      </c>
      <c r="AT11" s="1156">
        <f t="shared" si="4"/>
        <v>101</v>
      </c>
      <c r="AU11" s="823"/>
      <c r="AX11" s="971"/>
      <c r="CA11" s="971"/>
      <c r="CC11" s="971"/>
    </row>
    <row r="12" spans="1:81" s="744" customFormat="1" ht="17.25" customHeight="1" x14ac:dyDescent="0.25">
      <c r="A12" s="1125">
        <f t="shared" si="5"/>
        <v>5</v>
      </c>
      <c r="B12" s="1149" t="s">
        <v>1245</v>
      </c>
      <c r="C12" s="829" t="s">
        <v>1246</v>
      </c>
      <c r="D12" s="965"/>
      <c r="E12" s="961" t="s">
        <v>962</v>
      </c>
      <c r="F12" s="828">
        <v>164</v>
      </c>
      <c r="G12" s="872"/>
      <c r="H12" s="872"/>
      <c r="I12" s="873"/>
      <c r="J12" s="874"/>
      <c r="K12" s="853"/>
      <c r="L12" s="853"/>
      <c r="M12" s="851"/>
      <c r="N12" s="852"/>
      <c r="O12" s="853"/>
      <c r="P12" s="853"/>
      <c r="Q12" s="873"/>
      <c r="R12" s="874"/>
      <c r="S12" s="853"/>
      <c r="T12" s="853"/>
      <c r="U12" s="851"/>
      <c r="V12" s="852"/>
      <c r="W12" s="853"/>
      <c r="X12" s="853"/>
      <c r="Y12" s="873"/>
      <c r="Z12" s="874"/>
      <c r="AA12" s="853"/>
      <c r="AB12" s="853"/>
      <c r="AC12" s="873"/>
      <c r="AD12" s="874"/>
      <c r="AE12" s="853"/>
      <c r="AF12" s="853"/>
      <c r="AG12" s="851"/>
      <c r="AH12" s="852"/>
      <c r="AI12" s="853"/>
      <c r="AJ12" s="853"/>
      <c r="AK12" s="873"/>
      <c r="AL12" s="852"/>
      <c r="AM12" s="853"/>
      <c r="AN12" s="853"/>
      <c r="AO12" s="873"/>
      <c r="AP12" s="856">
        <f t="shared" si="0"/>
        <v>164</v>
      </c>
      <c r="AQ12" s="857">
        <f t="shared" si="1"/>
        <v>0</v>
      </c>
      <c r="AR12" s="857">
        <f t="shared" si="2"/>
        <v>0</v>
      </c>
      <c r="AS12" s="927">
        <f t="shared" si="3"/>
        <v>0</v>
      </c>
      <c r="AT12" s="1156">
        <f t="shared" si="4"/>
        <v>164</v>
      </c>
      <c r="AU12" s="823"/>
      <c r="AX12" s="971"/>
    </row>
    <row r="13" spans="1:81" s="744" customFormat="1" ht="17.25" customHeight="1" x14ac:dyDescent="0.25">
      <c r="A13" s="1125">
        <f t="shared" si="5"/>
        <v>6</v>
      </c>
      <c r="B13" s="1149" t="s">
        <v>1164</v>
      </c>
      <c r="C13" s="829" t="s">
        <v>1166</v>
      </c>
      <c r="D13" s="965"/>
      <c r="E13" s="961" t="s">
        <v>418</v>
      </c>
      <c r="F13" s="828">
        <v>185</v>
      </c>
      <c r="G13" s="872"/>
      <c r="H13" s="872"/>
      <c r="I13" s="873"/>
      <c r="J13" s="874"/>
      <c r="K13" s="853"/>
      <c r="L13" s="853"/>
      <c r="M13" s="851"/>
      <c r="N13" s="852"/>
      <c r="O13" s="853"/>
      <c r="P13" s="853"/>
      <c r="Q13" s="873"/>
      <c r="R13" s="874"/>
      <c r="S13" s="853"/>
      <c r="T13" s="853"/>
      <c r="U13" s="851"/>
      <c r="V13" s="852"/>
      <c r="W13" s="853"/>
      <c r="X13" s="853"/>
      <c r="Y13" s="873"/>
      <c r="Z13" s="874"/>
      <c r="AA13" s="853"/>
      <c r="AB13" s="853"/>
      <c r="AC13" s="873"/>
      <c r="AD13" s="874"/>
      <c r="AE13" s="853"/>
      <c r="AF13" s="853"/>
      <c r="AG13" s="851"/>
      <c r="AH13" s="852"/>
      <c r="AI13" s="853"/>
      <c r="AJ13" s="853"/>
      <c r="AK13" s="873"/>
      <c r="AL13" s="852"/>
      <c r="AM13" s="853"/>
      <c r="AN13" s="853"/>
      <c r="AO13" s="873"/>
      <c r="AP13" s="856">
        <f t="shared" si="0"/>
        <v>185</v>
      </c>
      <c r="AQ13" s="857">
        <f t="shared" si="1"/>
        <v>0</v>
      </c>
      <c r="AR13" s="857">
        <f t="shared" si="2"/>
        <v>0</v>
      </c>
      <c r="AS13" s="927">
        <f t="shared" si="3"/>
        <v>0</v>
      </c>
      <c r="AT13" s="1156">
        <f t="shared" si="4"/>
        <v>185</v>
      </c>
      <c r="AU13" s="823"/>
      <c r="AX13" s="971"/>
    </row>
    <row r="14" spans="1:81" s="744" customFormat="1" ht="17.25" customHeight="1" x14ac:dyDescent="0.25">
      <c r="A14" s="1125">
        <f t="shared" si="5"/>
        <v>7</v>
      </c>
      <c r="B14" s="1150" t="s">
        <v>1248</v>
      </c>
      <c r="C14" s="829" t="s">
        <v>1051</v>
      </c>
      <c r="D14" s="965"/>
      <c r="E14" s="961" t="s">
        <v>1251</v>
      </c>
      <c r="F14" s="828">
        <v>244</v>
      </c>
      <c r="G14" s="872"/>
      <c r="H14" s="872"/>
      <c r="I14" s="873"/>
      <c r="J14" s="874"/>
      <c r="K14" s="853"/>
      <c r="L14" s="853"/>
      <c r="M14" s="851"/>
      <c r="N14" s="852"/>
      <c r="O14" s="853"/>
      <c r="P14" s="853"/>
      <c r="Q14" s="873"/>
      <c r="R14" s="874"/>
      <c r="S14" s="853"/>
      <c r="T14" s="853"/>
      <c r="U14" s="851"/>
      <c r="V14" s="852"/>
      <c r="W14" s="853"/>
      <c r="X14" s="853"/>
      <c r="Y14" s="873"/>
      <c r="Z14" s="874"/>
      <c r="AA14" s="821"/>
      <c r="AB14" s="853"/>
      <c r="AC14" s="873"/>
      <c r="AD14" s="874"/>
      <c r="AE14" s="853"/>
      <c r="AF14" s="853"/>
      <c r="AG14" s="851"/>
      <c r="AH14" s="852"/>
      <c r="AI14" s="853"/>
      <c r="AJ14" s="853"/>
      <c r="AK14" s="873"/>
      <c r="AL14" s="852"/>
      <c r="AM14" s="853"/>
      <c r="AN14" s="853"/>
      <c r="AO14" s="873"/>
      <c r="AP14" s="856">
        <f t="shared" si="0"/>
        <v>244</v>
      </c>
      <c r="AQ14" s="857">
        <f t="shared" si="1"/>
        <v>0</v>
      </c>
      <c r="AR14" s="857">
        <f t="shared" si="2"/>
        <v>0</v>
      </c>
      <c r="AS14" s="927">
        <f t="shared" si="3"/>
        <v>0</v>
      </c>
      <c r="AT14" s="1156">
        <f t="shared" si="4"/>
        <v>244</v>
      </c>
      <c r="AU14" s="823"/>
      <c r="AX14" s="971"/>
    </row>
    <row r="15" spans="1:81" s="744" customFormat="1" ht="17.25" customHeight="1" x14ac:dyDescent="0.25">
      <c r="A15" s="1125">
        <f t="shared" si="5"/>
        <v>8</v>
      </c>
      <c r="B15" s="1149" t="s">
        <v>1165</v>
      </c>
      <c r="C15" s="829" t="s">
        <v>1168</v>
      </c>
      <c r="D15" s="965"/>
      <c r="E15" s="961" t="s">
        <v>1169</v>
      </c>
      <c r="F15" s="828">
        <v>247.5</v>
      </c>
      <c r="G15" s="872"/>
      <c r="H15" s="872"/>
      <c r="I15" s="873"/>
      <c r="J15" s="874"/>
      <c r="K15" s="853"/>
      <c r="L15" s="853"/>
      <c r="M15" s="851"/>
      <c r="N15" s="852"/>
      <c r="O15" s="853"/>
      <c r="P15" s="853"/>
      <c r="Q15" s="873"/>
      <c r="R15" s="874"/>
      <c r="S15" s="853"/>
      <c r="T15" s="853"/>
      <c r="U15" s="851"/>
      <c r="V15" s="852"/>
      <c r="W15" s="853" t="s">
        <v>1330</v>
      </c>
      <c r="X15" s="853"/>
      <c r="Y15" s="873"/>
      <c r="Z15" s="874"/>
      <c r="AA15" s="853"/>
      <c r="AB15" s="853"/>
      <c r="AC15" s="873"/>
      <c r="AD15" s="874">
        <v>235</v>
      </c>
      <c r="AE15" s="853"/>
      <c r="AF15" s="853"/>
      <c r="AG15" s="851"/>
      <c r="AH15" s="852"/>
      <c r="AI15" s="853"/>
      <c r="AJ15" s="853"/>
      <c r="AK15" s="873"/>
      <c r="AL15" s="852"/>
      <c r="AM15" s="853"/>
      <c r="AN15" s="853"/>
      <c r="AO15" s="873"/>
      <c r="AP15" s="856">
        <f t="shared" si="0"/>
        <v>482.5</v>
      </c>
      <c r="AQ15" s="857">
        <f>G15+K15+O15+S15+AA15+AE15+AI15+AM15</f>
        <v>0</v>
      </c>
      <c r="AR15" s="857">
        <f t="shared" si="2"/>
        <v>0</v>
      </c>
      <c r="AS15" s="927">
        <f t="shared" si="3"/>
        <v>0</v>
      </c>
      <c r="AT15" s="1156">
        <f t="shared" si="4"/>
        <v>482.5</v>
      </c>
      <c r="AU15" s="823"/>
      <c r="AX15" s="971"/>
    </row>
    <row r="16" spans="1:81" s="744" customFormat="1" ht="17.25" customHeight="1" x14ac:dyDescent="0.25">
      <c r="A16" s="1125">
        <f t="shared" si="5"/>
        <v>9</v>
      </c>
      <c r="B16" s="1149" t="s">
        <v>1249</v>
      </c>
      <c r="C16" s="829" t="s">
        <v>1054</v>
      </c>
      <c r="D16" s="965"/>
      <c r="E16" s="961" t="s">
        <v>1251</v>
      </c>
      <c r="F16" s="828">
        <v>275</v>
      </c>
      <c r="G16" s="872"/>
      <c r="H16" s="872"/>
      <c r="I16" s="873"/>
      <c r="J16" s="874"/>
      <c r="K16" s="853"/>
      <c r="L16" s="853"/>
      <c r="M16" s="851"/>
      <c r="N16" s="852"/>
      <c r="O16" s="853"/>
      <c r="P16" s="853"/>
      <c r="Q16" s="873"/>
      <c r="R16" s="874"/>
      <c r="S16" s="853"/>
      <c r="T16" s="853"/>
      <c r="U16" s="851"/>
      <c r="V16" s="852"/>
      <c r="W16" s="853"/>
      <c r="X16" s="853"/>
      <c r="Y16" s="873"/>
      <c r="Z16" s="874"/>
      <c r="AA16" s="853"/>
      <c r="AB16" s="853"/>
      <c r="AC16" s="873"/>
      <c r="AD16" s="874">
        <v>205</v>
      </c>
      <c r="AE16" s="853"/>
      <c r="AF16" s="853"/>
      <c r="AG16" s="851"/>
      <c r="AH16" s="852"/>
      <c r="AI16" s="853"/>
      <c r="AJ16" s="853"/>
      <c r="AK16" s="873"/>
      <c r="AL16" s="852"/>
      <c r="AM16" s="853">
        <v>223</v>
      </c>
      <c r="AN16" s="853"/>
      <c r="AO16" s="873"/>
      <c r="AP16" s="856">
        <f t="shared" si="0"/>
        <v>480</v>
      </c>
      <c r="AQ16" s="857">
        <f t="shared" si="1"/>
        <v>223</v>
      </c>
      <c r="AR16" s="857">
        <f t="shared" si="2"/>
        <v>0</v>
      </c>
      <c r="AS16" s="927">
        <f t="shared" si="3"/>
        <v>0</v>
      </c>
      <c r="AT16" s="1156">
        <f t="shared" si="4"/>
        <v>703</v>
      </c>
      <c r="AU16" s="823"/>
      <c r="AX16" s="971"/>
    </row>
    <row r="17" spans="1:50" s="744" customFormat="1" ht="17.25" customHeight="1" x14ac:dyDescent="0.25">
      <c r="A17" s="1125">
        <f t="shared" si="5"/>
        <v>10</v>
      </c>
      <c r="B17" s="1149" t="s">
        <v>1250</v>
      </c>
      <c r="C17" s="829" t="s">
        <v>1053</v>
      </c>
      <c r="D17" s="965"/>
      <c r="E17" s="961" t="s">
        <v>418</v>
      </c>
      <c r="F17" s="828">
        <v>284</v>
      </c>
      <c r="G17" s="872"/>
      <c r="H17" s="872"/>
      <c r="I17" s="873"/>
      <c r="J17" s="874"/>
      <c r="K17" s="853">
        <v>216.5</v>
      </c>
      <c r="L17" s="853"/>
      <c r="M17" s="851"/>
      <c r="N17" s="852"/>
      <c r="O17" s="853">
        <v>133</v>
      </c>
      <c r="P17" s="853"/>
      <c r="Q17" s="873"/>
      <c r="R17" s="874"/>
      <c r="S17" s="853"/>
      <c r="T17" s="853"/>
      <c r="U17" s="851"/>
      <c r="V17" s="852"/>
      <c r="W17" s="853">
        <v>199.5</v>
      </c>
      <c r="X17" s="853"/>
      <c r="Y17" s="873"/>
      <c r="Z17" s="874"/>
      <c r="AA17" s="853">
        <v>187</v>
      </c>
      <c r="AB17" s="853"/>
      <c r="AC17" s="873"/>
      <c r="AD17" s="874"/>
      <c r="AE17" s="853"/>
      <c r="AF17" s="853"/>
      <c r="AG17" s="851"/>
      <c r="AH17" s="852"/>
      <c r="AI17" s="853">
        <v>245.5</v>
      </c>
      <c r="AJ17" s="853"/>
      <c r="AK17" s="873"/>
      <c r="AL17" s="852"/>
      <c r="AM17" s="853"/>
      <c r="AN17" s="853"/>
      <c r="AO17" s="873"/>
      <c r="AP17" s="856">
        <f t="shared" si="0"/>
        <v>284</v>
      </c>
      <c r="AQ17" s="857">
        <f t="shared" si="1"/>
        <v>981.5</v>
      </c>
      <c r="AR17" s="857">
        <f t="shared" si="2"/>
        <v>0</v>
      </c>
      <c r="AS17" s="927">
        <f t="shared" si="3"/>
        <v>0</v>
      </c>
      <c r="AT17" s="1156">
        <f t="shared" si="4"/>
        <v>1265.5</v>
      </c>
      <c r="AU17" s="823"/>
      <c r="AX17" s="971"/>
    </row>
    <row r="18" spans="1:50" s="744" customFormat="1" ht="17.25" customHeight="1" x14ac:dyDescent="0.25">
      <c r="A18" s="1125">
        <f t="shared" si="5"/>
        <v>11</v>
      </c>
      <c r="B18" s="1149" t="s">
        <v>1252</v>
      </c>
      <c r="C18" s="829" t="s">
        <v>850</v>
      </c>
      <c r="D18" s="965"/>
      <c r="E18" s="961" t="s">
        <v>1024</v>
      </c>
      <c r="F18" s="828"/>
      <c r="G18" s="853">
        <v>218</v>
      </c>
      <c r="H18" s="872"/>
      <c r="I18" s="873"/>
      <c r="J18" s="874"/>
      <c r="K18" s="853"/>
      <c r="L18" s="853"/>
      <c r="M18" s="851"/>
      <c r="N18" s="852"/>
      <c r="O18" s="853"/>
      <c r="P18" s="853"/>
      <c r="Q18" s="873"/>
      <c r="R18" s="874"/>
      <c r="S18" s="853"/>
      <c r="T18" s="853"/>
      <c r="U18" s="851"/>
      <c r="V18" s="852"/>
      <c r="W18" s="853"/>
      <c r="X18" s="853"/>
      <c r="Y18" s="873"/>
      <c r="Z18" s="874"/>
      <c r="AA18" s="853"/>
      <c r="AB18" s="853"/>
      <c r="AC18" s="873"/>
      <c r="AD18" s="874"/>
      <c r="AE18" s="853"/>
      <c r="AF18" s="853"/>
      <c r="AG18" s="851"/>
      <c r="AH18" s="852"/>
      <c r="AI18" s="853"/>
      <c r="AJ18" s="853"/>
      <c r="AK18" s="873"/>
      <c r="AL18" s="852"/>
      <c r="AM18" s="853"/>
      <c r="AN18" s="853"/>
      <c r="AO18" s="873"/>
      <c r="AP18" s="856">
        <f t="shared" si="0"/>
        <v>0</v>
      </c>
      <c r="AQ18" s="857">
        <f t="shared" si="1"/>
        <v>218</v>
      </c>
      <c r="AR18" s="857">
        <f t="shared" si="2"/>
        <v>0</v>
      </c>
      <c r="AS18" s="927">
        <f t="shared" si="3"/>
        <v>0</v>
      </c>
      <c r="AT18" s="1156">
        <f t="shared" si="4"/>
        <v>218</v>
      </c>
      <c r="AU18" s="823"/>
      <c r="AX18" s="971"/>
    </row>
    <row r="19" spans="1:50" s="744" customFormat="1" ht="17.25" customHeight="1" x14ac:dyDescent="0.25">
      <c r="A19" s="1125">
        <f t="shared" si="5"/>
        <v>12</v>
      </c>
      <c r="B19" s="1149" t="s">
        <v>1253</v>
      </c>
      <c r="C19" s="829" t="s">
        <v>751</v>
      </c>
      <c r="D19" s="965"/>
      <c r="E19" s="1077" t="s">
        <v>1261</v>
      </c>
      <c r="F19" s="852"/>
      <c r="G19" s="853">
        <v>207</v>
      </c>
      <c r="H19" s="853"/>
      <c r="I19" s="873"/>
      <c r="J19" s="874"/>
      <c r="K19" s="853"/>
      <c r="L19" s="853"/>
      <c r="M19" s="851"/>
      <c r="N19" s="852"/>
      <c r="O19" s="853"/>
      <c r="P19" s="853"/>
      <c r="Q19" s="822"/>
      <c r="R19" s="874"/>
      <c r="S19" s="853"/>
      <c r="T19" s="853"/>
      <c r="U19" s="851"/>
      <c r="V19" s="852"/>
      <c r="W19" s="853"/>
      <c r="X19" s="853"/>
      <c r="Y19" s="873"/>
      <c r="Z19" s="874"/>
      <c r="AA19" s="853"/>
      <c r="AB19" s="853"/>
      <c r="AC19" s="873"/>
      <c r="AD19" s="874"/>
      <c r="AE19" s="853"/>
      <c r="AF19" s="853"/>
      <c r="AG19" s="851"/>
      <c r="AH19" s="852"/>
      <c r="AI19" s="853"/>
      <c r="AJ19" s="853"/>
      <c r="AK19" s="873"/>
      <c r="AL19" s="852"/>
      <c r="AM19" s="853"/>
      <c r="AN19" s="853"/>
      <c r="AO19" s="873"/>
      <c r="AP19" s="856">
        <f t="shared" si="0"/>
        <v>0</v>
      </c>
      <c r="AQ19" s="857">
        <f t="shared" si="1"/>
        <v>207</v>
      </c>
      <c r="AR19" s="857">
        <f t="shared" si="2"/>
        <v>0</v>
      </c>
      <c r="AS19" s="927">
        <f t="shared" si="3"/>
        <v>0</v>
      </c>
      <c r="AT19" s="1156">
        <f t="shared" si="4"/>
        <v>207</v>
      </c>
      <c r="AU19" s="823"/>
      <c r="AX19" s="971"/>
    </row>
    <row r="20" spans="1:50" s="744" customFormat="1" ht="17.25" customHeight="1" x14ac:dyDescent="0.25">
      <c r="A20" s="1125">
        <f t="shared" si="5"/>
        <v>13</v>
      </c>
      <c r="B20" s="1149" t="s">
        <v>1254</v>
      </c>
      <c r="C20" s="829" t="s">
        <v>776</v>
      </c>
      <c r="D20" s="965"/>
      <c r="E20" s="1077" t="s">
        <v>1262</v>
      </c>
      <c r="F20" s="852"/>
      <c r="G20" s="853">
        <v>235</v>
      </c>
      <c r="H20" s="853"/>
      <c r="I20" s="873"/>
      <c r="J20" s="874"/>
      <c r="K20" s="853"/>
      <c r="L20" s="853"/>
      <c r="M20" s="851"/>
      <c r="N20" s="852"/>
      <c r="O20" s="853"/>
      <c r="P20" s="853"/>
      <c r="Q20" s="873"/>
      <c r="R20" s="874"/>
      <c r="S20" s="853"/>
      <c r="T20" s="853"/>
      <c r="U20" s="851"/>
      <c r="V20" s="852"/>
      <c r="W20" s="853"/>
      <c r="X20" s="853"/>
      <c r="Y20" s="873"/>
      <c r="Z20" s="874"/>
      <c r="AA20" s="853"/>
      <c r="AB20" s="853"/>
      <c r="AC20" s="873"/>
      <c r="AD20" s="874"/>
      <c r="AE20" s="853"/>
      <c r="AF20" s="853"/>
      <c r="AG20" s="822"/>
      <c r="AH20" s="852"/>
      <c r="AI20" s="853"/>
      <c r="AJ20" s="853"/>
      <c r="AK20" s="873"/>
      <c r="AL20" s="852"/>
      <c r="AM20" s="853"/>
      <c r="AN20" s="853"/>
      <c r="AO20" s="873"/>
      <c r="AP20" s="856">
        <f t="shared" si="0"/>
        <v>0</v>
      </c>
      <c r="AQ20" s="857">
        <f t="shared" si="1"/>
        <v>235</v>
      </c>
      <c r="AR20" s="857">
        <f t="shared" si="2"/>
        <v>0</v>
      </c>
      <c r="AS20" s="927">
        <f t="shared" si="3"/>
        <v>0</v>
      </c>
      <c r="AT20" s="1156">
        <f t="shared" si="4"/>
        <v>235</v>
      </c>
      <c r="AU20" s="1134"/>
      <c r="AX20" s="971"/>
    </row>
    <row r="21" spans="1:50" s="744" customFormat="1" ht="17.25" customHeight="1" x14ac:dyDescent="0.25">
      <c r="A21" s="1125">
        <f t="shared" si="5"/>
        <v>14</v>
      </c>
      <c r="B21" s="1149" t="s">
        <v>1255</v>
      </c>
      <c r="C21" s="829" t="s">
        <v>1256</v>
      </c>
      <c r="D21" s="965"/>
      <c r="E21" s="1077" t="s">
        <v>1251</v>
      </c>
      <c r="F21" s="852"/>
      <c r="G21" s="853">
        <v>219</v>
      </c>
      <c r="H21" s="853"/>
      <c r="I21" s="873"/>
      <c r="J21" s="874"/>
      <c r="K21" s="853"/>
      <c r="L21" s="853"/>
      <c r="M21" s="851"/>
      <c r="N21" s="852"/>
      <c r="O21" s="853"/>
      <c r="P21" s="853"/>
      <c r="Q21" s="873"/>
      <c r="R21" s="874"/>
      <c r="S21" s="853"/>
      <c r="T21" s="853"/>
      <c r="U21" s="851"/>
      <c r="V21" s="852"/>
      <c r="W21" s="853"/>
      <c r="X21" s="853"/>
      <c r="Y21" s="873"/>
      <c r="Z21" s="874"/>
      <c r="AA21" s="853"/>
      <c r="AB21" s="853"/>
      <c r="AC21" s="873"/>
      <c r="AD21" s="874"/>
      <c r="AE21" s="853"/>
      <c r="AF21" s="853"/>
      <c r="AG21" s="851"/>
      <c r="AH21" s="852"/>
      <c r="AI21" s="853"/>
      <c r="AJ21" s="853"/>
      <c r="AK21" s="873"/>
      <c r="AL21" s="852"/>
      <c r="AM21" s="853"/>
      <c r="AN21" s="853"/>
      <c r="AO21" s="873"/>
      <c r="AP21" s="856">
        <f t="shared" si="0"/>
        <v>0</v>
      </c>
      <c r="AQ21" s="857">
        <f t="shared" si="1"/>
        <v>219</v>
      </c>
      <c r="AR21" s="857">
        <f t="shared" si="2"/>
        <v>0</v>
      </c>
      <c r="AS21" s="927">
        <f t="shared" si="3"/>
        <v>0</v>
      </c>
      <c r="AT21" s="1156">
        <f t="shared" si="4"/>
        <v>219</v>
      </c>
      <c r="AU21" s="1134"/>
      <c r="AX21" s="971"/>
    </row>
    <row r="22" spans="1:50" s="744" customFormat="1" ht="17.25" customHeight="1" x14ac:dyDescent="0.25">
      <c r="A22" s="1125">
        <f t="shared" si="5"/>
        <v>15</v>
      </c>
      <c r="B22" s="1149" t="s">
        <v>1257</v>
      </c>
      <c r="C22" s="829" t="s">
        <v>795</v>
      </c>
      <c r="D22" s="965"/>
      <c r="E22" s="1077" t="s">
        <v>1263</v>
      </c>
      <c r="F22" s="852"/>
      <c r="G22" s="853">
        <v>277</v>
      </c>
      <c r="H22" s="853"/>
      <c r="I22" s="873"/>
      <c r="J22" s="874"/>
      <c r="K22" s="853"/>
      <c r="L22" s="853"/>
      <c r="M22" s="851"/>
      <c r="N22" s="852"/>
      <c r="O22" s="853"/>
      <c r="P22" s="853"/>
      <c r="Q22" s="873"/>
      <c r="R22" s="874"/>
      <c r="S22" s="853"/>
      <c r="T22" s="853"/>
      <c r="U22" s="851"/>
      <c r="V22" s="852"/>
      <c r="W22" s="853"/>
      <c r="X22" s="853"/>
      <c r="Y22" s="873"/>
      <c r="Z22" s="874"/>
      <c r="AA22" s="853"/>
      <c r="AB22" s="853"/>
      <c r="AC22" s="873"/>
      <c r="AD22" s="874">
        <v>148.5</v>
      </c>
      <c r="AE22" s="853"/>
      <c r="AF22" s="853"/>
      <c r="AG22" s="851"/>
      <c r="AH22" s="852"/>
      <c r="AI22" s="853"/>
      <c r="AJ22" s="853"/>
      <c r="AK22" s="873"/>
      <c r="AL22" s="852"/>
      <c r="AM22" s="853"/>
      <c r="AN22" s="853"/>
      <c r="AO22" s="873"/>
      <c r="AP22" s="856">
        <f t="shared" si="0"/>
        <v>148.5</v>
      </c>
      <c r="AQ22" s="857">
        <f t="shared" si="1"/>
        <v>277</v>
      </c>
      <c r="AR22" s="857">
        <f t="shared" si="2"/>
        <v>0</v>
      </c>
      <c r="AS22" s="927">
        <f t="shared" si="3"/>
        <v>0</v>
      </c>
      <c r="AT22" s="1156">
        <f t="shared" si="4"/>
        <v>425.5</v>
      </c>
      <c r="AU22" s="1134"/>
      <c r="AX22" s="971"/>
    </row>
    <row r="23" spans="1:50" s="744" customFormat="1" ht="17.25" customHeight="1" x14ac:dyDescent="0.25">
      <c r="A23" s="1125">
        <f t="shared" si="5"/>
        <v>16</v>
      </c>
      <c r="B23" s="1149" t="s">
        <v>1258</v>
      </c>
      <c r="C23" s="829" t="s">
        <v>1034</v>
      </c>
      <c r="D23" s="965"/>
      <c r="E23" s="1077" t="s">
        <v>1251</v>
      </c>
      <c r="F23" s="853"/>
      <c r="G23" s="853">
        <v>262</v>
      </c>
      <c r="H23" s="853"/>
      <c r="I23" s="873"/>
      <c r="J23" s="852"/>
      <c r="K23" s="853"/>
      <c r="L23" s="853"/>
      <c r="M23" s="851"/>
      <c r="N23" s="852"/>
      <c r="O23" s="853"/>
      <c r="P23" s="853"/>
      <c r="Q23" s="873"/>
      <c r="R23" s="874"/>
      <c r="S23" s="853"/>
      <c r="T23" s="853"/>
      <c r="U23" s="851"/>
      <c r="V23" s="852"/>
      <c r="W23" s="853"/>
      <c r="X23" s="853"/>
      <c r="Y23" s="873"/>
      <c r="Z23" s="874"/>
      <c r="AA23" s="853"/>
      <c r="AB23" s="853"/>
      <c r="AC23" s="873"/>
      <c r="AD23" s="874"/>
      <c r="AE23" s="853"/>
      <c r="AF23" s="853"/>
      <c r="AG23" s="851"/>
      <c r="AH23" s="852"/>
      <c r="AI23" s="853"/>
      <c r="AJ23" s="853"/>
      <c r="AK23" s="873"/>
      <c r="AL23" s="852"/>
      <c r="AM23" s="853"/>
      <c r="AN23" s="853"/>
      <c r="AO23" s="873"/>
      <c r="AP23" s="856">
        <f t="shared" si="0"/>
        <v>0</v>
      </c>
      <c r="AQ23" s="857">
        <f t="shared" si="1"/>
        <v>262</v>
      </c>
      <c r="AR23" s="857">
        <f t="shared" si="2"/>
        <v>0</v>
      </c>
      <c r="AS23" s="927">
        <f t="shared" si="3"/>
        <v>0</v>
      </c>
      <c r="AT23" s="1156">
        <f t="shared" si="4"/>
        <v>262</v>
      </c>
      <c r="AU23" s="1134"/>
      <c r="AX23" s="971"/>
    </row>
    <row r="24" spans="1:50" s="744" customFormat="1" ht="17.25" customHeight="1" x14ac:dyDescent="0.25">
      <c r="A24" s="1125">
        <f t="shared" si="5"/>
        <v>17</v>
      </c>
      <c r="B24" s="1149" t="s">
        <v>1209</v>
      </c>
      <c r="C24" s="829" t="s">
        <v>1070</v>
      </c>
      <c r="D24" s="965"/>
      <c r="E24" s="1077" t="s">
        <v>904</v>
      </c>
      <c r="F24" s="852"/>
      <c r="G24" s="853">
        <v>167</v>
      </c>
      <c r="H24" s="853"/>
      <c r="I24" s="873"/>
      <c r="J24" s="874"/>
      <c r="K24" s="853"/>
      <c r="L24" s="853"/>
      <c r="M24" s="873"/>
      <c r="N24" s="852"/>
      <c r="O24" s="853"/>
      <c r="P24" s="853"/>
      <c r="Q24" s="873"/>
      <c r="R24" s="874"/>
      <c r="S24" s="853"/>
      <c r="T24" s="853"/>
      <c r="U24" s="851"/>
      <c r="V24" s="852"/>
      <c r="W24" s="853"/>
      <c r="X24" s="853"/>
      <c r="Y24" s="873"/>
      <c r="Z24" s="874"/>
      <c r="AA24" s="853"/>
      <c r="AB24" s="853"/>
      <c r="AC24" s="873"/>
      <c r="AD24" s="874"/>
      <c r="AE24" s="853"/>
      <c r="AF24" s="853"/>
      <c r="AG24" s="851"/>
      <c r="AH24" s="852"/>
      <c r="AI24" s="853"/>
      <c r="AJ24" s="853"/>
      <c r="AK24" s="873"/>
      <c r="AL24" s="852"/>
      <c r="AM24" s="853"/>
      <c r="AN24" s="853"/>
      <c r="AO24" s="873"/>
      <c r="AP24" s="856">
        <f t="shared" si="0"/>
        <v>0</v>
      </c>
      <c r="AQ24" s="857">
        <f t="shared" si="1"/>
        <v>167</v>
      </c>
      <c r="AR24" s="857">
        <f t="shared" si="2"/>
        <v>0</v>
      </c>
      <c r="AS24" s="927">
        <f t="shared" si="3"/>
        <v>0</v>
      </c>
      <c r="AT24" s="1156">
        <f t="shared" si="4"/>
        <v>167</v>
      </c>
      <c r="AU24" s="1135"/>
      <c r="AX24" s="971"/>
    </row>
    <row r="25" spans="1:50" s="744" customFormat="1" ht="17.25" customHeight="1" x14ac:dyDescent="0.25">
      <c r="A25" s="1125">
        <f t="shared" si="5"/>
        <v>18</v>
      </c>
      <c r="B25" s="1149" t="s">
        <v>1259</v>
      </c>
      <c r="C25" s="829" t="s">
        <v>848</v>
      </c>
      <c r="D25" s="965"/>
      <c r="E25" s="1077" t="s">
        <v>418</v>
      </c>
      <c r="F25" s="852"/>
      <c r="G25" s="853">
        <v>261.5</v>
      </c>
      <c r="H25" s="853"/>
      <c r="I25" s="873"/>
      <c r="J25" s="928"/>
      <c r="K25" s="857"/>
      <c r="L25" s="857"/>
      <c r="M25" s="855"/>
      <c r="N25" s="852"/>
      <c r="O25" s="853"/>
      <c r="P25" s="853"/>
      <c r="Q25" s="873"/>
      <c r="R25" s="874"/>
      <c r="S25" s="853"/>
      <c r="T25" s="853">
        <v>188.5</v>
      </c>
      <c r="U25" s="851"/>
      <c r="V25" s="852"/>
      <c r="W25" s="853"/>
      <c r="X25" s="853"/>
      <c r="Y25" s="873"/>
      <c r="Z25" s="836"/>
      <c r="AA25" s="853"/>
      <c r="AB25" s="853"/>
      <c r="AC25" s="873"/>
      <c r="AD25" s="874"/>
      <c r="AE25" s="853"/>
      <c r="AF25" s="853"/>
      <c r="AG25" s="851"/>
      <c r="AH25" s="852"/>
      <c r="AI25" s="853"/>
      <c r="AJ25" s="853"/>
      <c r="AK25" s="873"/>
      <c r="AL25" s="852"/>
      <c r="AM25" s="853"/>
      <c r="AN25" s="853"/>
      <c r="AO25" s="873"/>
      <c r="AP25" s="856">
        <f t="shared" si="0"/>
        <v>0</v>
      </c>
      <c r="AQ25" s="857">
        <f t="shared" si="1"/>
        <v>261.5</v>
      </c>
      <c r="AR25" s="857">
        <f t="shared" si="2"/>
        <v>188.5</v>
      </c>
      <c r="AS25" s="927">
        <f t="shared" si="3"/>
        <v>0</v>
      </c>
      <c r="AT25" s="1156">
        <f t="shared" si="4"/>
        <v>450</v>
      </c>
      <c r="AU25" s="1135"/>
      <c r="AX25" s="971"/>
    </row>
    <row r="26" spans="1:50" s="744" customFormat="1" ht="17.25" customHeight="1" x14ac:dyDescent="0.25">
      <c r="A26" s="1125">
        <f t="shared" si="5"/>
        <v>19</v>
      </c>
      <c r="B26" s="1149" t="s">
        <v>577</v>
      </c>
      <c r="C26" s="829" t="s">
        <v>1260</v>
      </c>
      <c r="D26" s="965"/>
      <c r="E26" s="1077" t="s">
        <v>378</v>
      </c>
      <c r="F26" s="852"/>
      <c r="G26" s="853">
        <v>258</v>
      </c>
      <c r="H26" s="853"/>
      <c r="I26" s="873"/>
      <c r="J26" s="874"/>
      <c r="K26" s="853"/>
      <c r="L26" s="853"/>
      <c r="M26" s="851"/>
      <c r="N26" s="852"/>
      <c r="O26" s="853"/>
      <c r="P26" s="853"/>
      <c r="Q26" s="873"/>
      <c r="R26" s="874"/>
      <c r="S26" s="853"/>
      <c r="T26" s="853"/>
      <c r="U26" s="851"/>
      <c r="V26" s="852"/>
      <c r="W26" s="853"/>
      <c r="X26" s="853"/>
      <c r="Y26" s="873"/>
      <c r="Z26" s="874"/>
      <c r="AA26" s="853"/>
      <c r="AB26" s="853"/>
      <c r="AC26" s="873"/>
      <c r="AD26" s="874"/>
      <c r="AE26" s="853"/>
      <c r="AF26" s="853"/>
      <c r="AG26" s="851"/>
      <c r="AH26" s="852"/>
      <c r="AI26" s="853"/>
      <c r="AJ26" s="853"/>
      <c r="AK26" s="873"/>
      <c r="AL26" s="852"/>
      <c r="AM26" s="853"/>
      <c r="AN26" s="853"/>
      <c r="AO26" s="873"/>
      <c r="AP26" s="856">
        <f t="shared" si="0"/>
        <v>0</v>
      </c>
      <c r="AQ26" s="857">
        <f t="shared" si="1"/>
        <v>258</v>
      </c>
      <c r="AR26" s="857">
        <f t="shared" si="2"/>
        <v>0</v>
      </c>
      <c r="AS26" s="927">
        <f t="shared" si="3"/>
        <v>0</v>
      </c>
      <c r="AT26" s="1156">
        <f t="shared" si="4"/>
        <v>258</v>
      </c>
      <c r="AU26" s="1135"/>
      <c r="AX26" s="971"/>
    </row>
    <row r="27" spans="1:50" s="744" customFormat="1" ht="17.25" customHeight="1" x14ac:dyDescent="0.25">
      <c r="A27" s="1125">
        <f t="shared" si="5"/>
        <v>20</v>
      </c>
      <c r="B27" s="1149" t="s">
        <v>1264</v>
      </c>
      <c r="C27" s="829" t="s">
        <v>747</v>
      </c>
      <c r="D27" s="965"/>
      <c r="E27" s="1077" t="s">
        <v>418</v>
      </c>
      <c r="F27" s="852"/>
      <c r="G27" s="853"/>
      <c r="H27" s="853">
        <v>236.5</v>
      </c>
      <c r="I27" s="873"/>
      <c r="J27" s="874"/>
      <c r="K27" s="853"/>
      <c r="L27" s="853"/>
      <c r="M27" s="851"/>
      <c r="N27" s="852"/>
      <c r="O27" s="853"/>
      <c r="P27" s="853"/>
      <c r="Q27" s="873"/>
      <c r="R27" s="874"/>
      <c r="S27" s="853"/>
      <c r="T27" s="853"/>
      <c r="U27" s="851"/>
      <c r="V27" s="852"/>
      <c r="W27" s="853"/>
      <c r="X27" s="853"/>
      <c r="Y27" s="873"/>
      <c r="Z27" s="874"/>
      <c r="AA27" s="853"/>
      <c r="AB27" s="853"/>
      <c r="AC27" s="873"/>
      <c r="AD27" s="874"/>
      <c r="AE27" s="853"/>
      <c r="AF27" s="853"/>
      <c r="AG27" s="851"/>
      <c r="AH27" s="852"/>
      <c r="AI27" s="853"/>
      <c r="AJ27" s="853"/>
      <c r="AK27" s="873"/>
      <c r="AL27" s="852"/>
      <c r="AM27" s="853"/>
      <c r="AN27" s="853"/>
      <c r="AO27" s="873"/>
      <c r="AP27" s="856">
        <f t="shared" si="0"/>
        <v>0</v>
      </c>
      <c r="AQ27" s="857">
        <f t="shared" si="1"/>
        <v>0</v>
      </c>
      <c r="AR27" s="857">
        <f t="shared" si="2"/>
        <v>236.5</v>
      </c>
      <c r="AS27" s="927">
        <f t="shared" si="3"/>
        <v>0</v>
      </c>
      <c r="AT27" s="1156">
        <f t="shared" si="4"/>
        <v>236.5</v>
      </c>
      <c r="AU27" s="1136"/>
      <c r="AX27" s="971"/>
    </row>
    <row r="28" spans="1:50" s="744" customFormat="1" ht="17.25" customHeight="1" x14ac:dyDescent="0.25">
      <c r="A28" s="1125">
        <f t="shared" si="5"/>
        <v>21</v>
      </c>
      <c r="B28" s="1149" t="s">
        <v>1265</v>
      </c>
      <c r="C28" s="829" t="s">
        <v>857</v>
      </c>
      <c r="D28" s="965"/>
      <c r="E28" s="1077" t="s">
        <v>1024</v>
      </c>
      <c r="F28" s="852"/>
      <c r="G28" s="853"/>
      <c r="H28" s="853">
        <v>192.5</v>
      </c>
      <c r="I28" s="873"/>
      <c r="J28" s="874"/>
      <c r="K28" s="853"/>
      <c r="L28" s="853"/>
      <c r="M28" s="851"/>
      <c r="N28" s="852"/>
      <c r="O28" s="853"/>
      <c r="P28" s="853"/>
      <c r="Q28" s="873"/>
      <c r="R28" s="874"/>
      <c r="S28" s="853"/>
      <c r="T28" s="853"/>
      <c r="U28" s="851"/>
      <c r="V28" s="852"/>
      <c r="W28" s="853"/>
      <c r="X28" s="853"/>
      <c r="Y28" s="873"/>
      <c r="Z28" s="874"/>
      <c r="AA28" s="853"/>
      <c r="AB28" s="853"/>
      <c r="AC28" s="873"/>
      <c r="AD28" s="874"/>
      <c r="AE28" s="853"/>
      <c r="AF28" s="853"/>
      <c r="AG28" s="851"/>
      <c r="AH28" s="852"/>
      <c r="AI28" s="853"/>
      <c r="AJ28" s="853"/>
      <c r="AK28" s="873"/>
      <c r="AL28" s="852"/>
      <c r="AM28" s="853"/>
      <c r="AN28" s="853"/>
      <c r="AO28" s="873"/>
      <c r="AP28" s="856">
        <f t="shared" si="0"/>
        <v>0</v>
      </c>
      <c r="AQ28" s="857">
        <f t="shared" si="1"/>
        <v>0</v>
      </c>
      <c r="AR28" s="857">
        <f t="shared" si="2"/>
        <v>192.5</v>
      </c>
      <c r="AS28" s="927">
        <f t="shared" si="3"/>
        <v>0</v>
      </c>
      <c r="AT28" s="1156">
        <f t="shared" si="4"/>
        <v>192.5</v>
      </c>
      <c r="AU28" s="1136"/>
      <c r="AX28" s="971"/>
    </row>
    <row r="29" spans="1:50" s="744" customFormat="1" ht="17.25" customHeight="1" x14ac:dyDescent="0.25">
      <c r="A29" s="1125">
        <f t="shared" si="5"/>
        <v>22</v>
      </c>
      <c r="B29" s="1149" t="s">
        <v>1073</v>
      </c>
      <c r="C29" s="829" t="s">
        <v>1266</v>
      </c>
      <c r="D29" s="965"/>
      <c r="E29" s="1077" t="s">
        <v>1267</v>
      </c>
      <c r="F29" s="852"/>
      <c r="G29" s="853"/>
      <c r="H29" s="853">
        <v>222</v>
      </c>
      <c r="I29" s="873"/>
      <c r="J29" s="874"/>
      <c r="K29" s="853"/>
      <c r="L29" s="853">
        <v>188</v>
      </c>
      <c r="M29" s="851"/>
      <c r="N29" s="852"/>
      <c r="O29" s="853"/>
      <c r="P29" s="853"/>
      <c r="Q29" s="873"/>
      <c r="R29" s="874"/>
      <c r="S29" s="853"/>
      <c r="T29" s="853">
        <v>171.5</v>
      </c>
      <c r="U29" s="851"/>
      <c r="V29" s="852"/>
      <c r="W29" s="853"/>
      <c r="X29" s="853"/>
      <c r="Y29" s="873"/>
      <c r="Z29" s="874"/>
      <c r="AA29" s="853"/>
      <c r="AB29" s="853">
        <v>196</v>
      </c>
      <c r="AC29" s="873"/>
      <c r="AD29" s="874"/>
      <c r="AE29" s="853"/>
      <c r="AF29" s="853" t="s">
        <v>23</v>
      </c>
      <c r="AG29" s="851"/>
      <c r="AH29" s="852"/>
      <c r="AI29" s="853"/>
      <c r="AJ29" s="853"/>
      <c r="AK29" s="873"/>
      <c r="AL29" s="852"/>
      <c r="AM29" s="853"/>
      <c r="AN29" s="853"/>
      <c r="AO29" s="873"/>
      <c r="AP29" s="856">
        <f t="shared" si="0"/>
        <v>0</v>
      </c>
      <c r="AQ29" s="857">
        <f t="shared" si="1"/>
        <v>0</v>
      </c>
      <c r="AR29" s="857">
        <f>H29+L29+P29+T29+X29+AB29+AJ29+AN29</f>
        <v>777.5</v>
      </c>
      <c r="AS29" s="927">
        <f t="shared" si="3"/>
        <v>0</v>
      </c>
      <c r="AT29" s="1156">
        <f t="shared" si="4"/>
        <v>777.5</v>
      </c>
      <c r="AU29" s="1137"/>
      <c r="AX29" s="971"/>
    </row>
    <row r="30" spans="1:50" s="744" customFormat="1" ht="17.25" customHeight="1" x14ac:dyDescent="0.25">
      <c r="A30" s="1148">
        <f t="shared" si="5"/>
        <v>23</v>
      </c>
      <c r="B30" s="1151" t="s">
        <v>1268</v>
      </c>
      <c r="C30" s="697" t="s">
        <v>1028</v>
      </c>
      <c r="D30" s="966"/>
      <c r="E30" s="1077" t="s">
        <v>436</v>
      </c>
      <c r="F30" s="827"/>
      <c r="G30" s="825"/>
      <c r="H30" s="825"/>
      <c r="I30" s="822"/>
      <c r="J30" s="836">
        <v>228</v>
      </c>
      <c r="K30" s="821"/>
      <c r="L30" s="821"/>
      <c r="M30" s="830"/>
      <c r="N30" s="831"/>
      <c r="O30" s="821">
        <v>168</v>
      </c>
      <c r="P30" s="821"/>
      <c r="Q30" s="822"/>
      <c r="R30" s="831"/>
      <c r="S30" s="821"/>
      <c r="T30" s="821"/>
      <c r="U30" s="822"/>
      <c r="V30" s="831"/>
      <c r="W30" s="821">
        <v>215</v>
      </c>
      <c r="X30" s="821"/>
      <c r="Y30" s="822"/>
      <c r="Z30" s="836"/>
      <c r="AA30" s="821">
        <v>258.5</v>
      </c>
      <c r="AB30" s="821"/>
      <c r="AC30" s="830"/>
      <c r="AD30" s="831"/>
      <c r="AE30" s="821">
        <v>249</v>
      </c>
      <c r="AF30" s="821"/>
      <c r="AG30" s="822"/>
      <c r="AH30" s="836"/>
      <c r="AI30" s="821"/>
      <c r="AJ30" s="821"/>
      <c r="AK30" s="832"/>
      <c r="AL30" s="833"/>
      <c r="AM30" s="834"/>
      <c r="AN30" s="834"/>
      <c r="AO30" s="835"/>
      <c r="AP30" s="856">
        <f t="shared" si="0"/>
        <v>228</v>
      </c>
      <c r="AQ30" s="857">
        <f t="shared" si="1"/>
        <v>890.5</v>
      </c>
      <c r="AR30" s="857">
        <f t="shared" si="2"/>
        <v>0</v>
      </c>
      <c r="AS30" s="927">
        <f t="shared" si="3"/>
        <v>0</v>
      </c>
      <c r="AT30" s="1156">
        <f t="shared" si="4"/>
        <v>1118.5</v>
      </c>
      <c r="AU30" s="1138"/>
      <c r="AX30" s="971"/>
    </row>
    <row r="31" spans="1:50" s="744" customFormat="1" ht="17.25" customHeight="1" x14ac:dyDescent="0.25">
      <c r="A31" s="1125">
        <f t="shared" si="5"/>
        <v>24</v>
      </c>
      <c r="B31" s="1151" t="s">
        <v>19</v>
      </c>
      <c r="C31" s="697" t="s">
        <v>1269</v>
      </c>
      <c r="D31" s="966"/>
      <c r="E31" s="1077" t="s">
        <v>175</v>
      </c>
      <c r="F31" s="827"/>
      <c r="G31" s="825"/>
      <c r="H31" s="825"/>
      <c r="I31" s="822"/>
      <c r="J31" s="836">
        <v>249.5</v>
      </c>
      <c r="K31" s="821"/>
      <c r="L31" s="821"/>
      <c r="M31" s="830"/>
      <c r="N31" s="831"/>
      <c r="O31" s="821"/>
      <c r="P31" s="821"/>
      <c r="Q31" s="822"/>
      <c r="R31" s="831"/>
      <c r="S31" s="821"/>
      <c r="T31" s="821"/>
      <c r="U31" s="822"/>
      <c r="V31" s="831"/>
      <c r="W31" s="821">
        <v>39</v>
      </c>
      <c r="X31" s="821"/>
      <c r="Y31" s="822"/>
      <c r="Z31" s="836"/>
      <c r="AA31" s="821">
        <v>170</v>
      </c>
      <c r="AB31" s="821"/>
      <c r="AC31" s="830"/>
      <c r="AD31" s="831"/>
      <c r="AE31" s="821"/>
      <c r="AF31" s="821"/>
      <c r="AG31" s="822"/>
      <c r="AH31" s="836"/>
      <c r="AI31" s="821"/>
      <c r="AJ31" s="821"/>
      <c r="AK31" s="832"/>
      <c r="AL31" s="833"/>
      <c r="AM31" s="834"/>
      <c r="AN31" s="834"/>
      <c r="AO31" s="835"/>
      <c r="AP31" s="856">
        <f t="shared" si="0"/>
        <v>249.5</v>
      </c>
      <c r="AQ31" s="857">
        <f t="shared" si="1"/>
        <v>209</v>
      </c>
      <c r="AR31" s="857">
        <f t="shared" si="2"/>
        <v>0</v>
      </c>
      <c r="AS31" s="927">
        <f t="shared" si="3"/>
        <v>0</v>
      </c>
      <c r="AT31" s="1156">
        <f t="shared" si="4"/>
        <v>458.5</v>
      </c>
      <c r="AU31" s="1138"/>
      <c r="AX31" s="971"/>
    </row>
    <row r="32" spans="1:50" s="744" customFormat="1" ht="17.25" customHeight="1" x14ac:dyDescent="0.25">
      <c r="A32" s="1125">
        <f t="shared" si="5"/>
        <v>25</v>
      </c>
      <c r="B32" s="1152" t="s">
        <v>1270</v>
      </c>
      <c r="C32" s="1127" t="s">
        <v>1167</v>
      </c>
      <c r="D32" s="966"/>
      <c r="E32" s="1077" t="s">
        <v>418</v>
      </c>
      <c r="F32" s="827"/>
      <c r="G32" s="825"/>
      <c r="H32" s="825"/>
      <c r="I32" s="822"/>
      <c r="J32" s="836"/>
      <c r="K32" s="821">
        <v>164.75</v>
      </c>
      <c r="L32" s="821"/>
      <c r="M32" s="851"/>
      <c r="N32" s="852"/>
      <c r="O32" s="853"/>
      <c r="P32" s="853"/>
      <c r="Q32" s="822"/>
      <c r="R32" s="852"/>
      <c r="S32" s="853"/>
      <c r="T32" s="853"/>
      <c r="U32" s="822"/>
      <c r="V32" s="831"/>
      <c r="W32" s="821"/>
      <c r="X32" s="821"/>
      <c r="Y32" s="822"/>
      <c r="Z32" s="836"/>
      <c r="AA32" s="821"/>
      <c r="AB32" s="821"/>
      <c r="AC32" s="830"/>
      <c r="AD32" s="831"/>
      <c r="AE32" s="821"/>
      <c r="AF32" s="821"/>
      <c r="AG32" s="822"/>
      <c r="AH32" s="836"/>
      <c r="AI32" s="821"/>
      <c r="AJ32" s="821"/>
      <c r="AK32" s="832"/>
      <c r="AL32" s="833"/>
      <c r="AM32" s="834"/>
      <c r="AN32" s="834"/>
      <c r="AO32" s="835"/>
      <c r="AP32" s="856">
        <f t="shared" si="0"/>
        <v>0</v>
      </c>
      <c r="AQ32" s="857">
        <f t="shared" si="1"/>
        <v>164.75</v>
      </c>
      <c r="AR32" s="857">
        <f t="shared" si="2"/>
        <v>0</v>
      </c>
      <c r="AS32" s="927">
        <f t="shared" si="3"/>
        <v>0</v>
      </c>
      <c r="AT32" s="1156">
        <f t="shared" si="4"/>
        <v>164.75</v>
      </c>
      <c r="AU32" s="1138"/>
      <c r="AX32" s="971"/>
    </row>
    <row r="33" spans="1:51" s="744" customFormat="1" ht="17.25" customHeight="1" thickBot="1" x14ac:dyDescent="0.3">
      <c r="A33" s="1125">
        <f t="shared" si="5"/>
        <v>26</v>
      </c>
      <c r="B33" s="1151" t="s">
        <v>1271</v>
      </c>
      <c r="C33" s="697" t="s">
        <v>1272</v>
      </c>
      <c r="D33" s="966"/>
      <c r="E33" s="1077" t="s">
        <v>1274</v>
      </c>
      <c r="F33" s="827"/>
      <c r="G33" s="825"/>
      <c r="H33" s="825"/>
      <c r="I33" s="822"/>
      <c r="J33" s="836"/>
      <c r="K33" s="821">
        <v>268.5</v>
      </c>
      <c r="L33" s="821"/>
      <c r="M33" s="826"/>
      <c r="N33" s="827"/>
      <c r="O33" s="825">
        <v>285.25</v>
      </c>
      <c r="P33" s="825"/>
      <c r="Q33" s="822"/>
      <c r="R33" s="827"/>
      <c r="S33" s="825"/>
      <c r="T33" s="825"/>
      <c r="U33" s="822"/>
      <c r="V33" s="831"/>
      <c r="W33" s="821">
        <v>252.5</v>
      </c>
      <c r="X33" s="821"/>
      <c r="Y33" s="822"/>
      <c r="Z33" s="836"/>
      <c r="AA33" s="821"/>
      <c r="AB33" s="821"/>
      <c r="AC33" s="830"/>
      <c r="AD33" s="831"/>
      <c r="AE33" s="821">
        <v>281</v>
      </c>
      <c r="AF33" s="821"/>
      <c r="AG33" s="822"/>
      <c r="AH33" s="836"/>
      <c r="AI33" s="821"/>
      <c r="AJ33" s="821"/>
      <c r="AK33" s="832"/>
      <c r="AL33" s="833"/>
      <c r="AM33" s="834"/>
      <c r="AN33" s="834"/>
      <c r="AO33" s="835"/>
      <c r="AP33" s="856">
        <f t="shared" si="0"/>
        <v>0</v>
      </c>
      <c r="AQ33" s="857">
        <f t="shared" si="1"/>
        <v>1087.25</v>
      </c>
      <c r="AR33" s="857">
        <f t="shared" si="2"/>
        <v>0</v>
      </c>
      <c r="AS33" s="927">
        <f t="shared" si="3"/>
        <v>0</v>
      </c>
      <c r="AT33" s="1156">
        <f t="shared" si="4"/>
        <v>1087.25</v>
      </c>
      <c r="AU33" s="1139"/>
      <c r="AX33" s="971"/>
    </row>
    <row r="34" spans="1:51" s="744" customFormat="1" ht="17.25" customHeight="1" x14ac:dyDescent="0.25">
      <c r="A34" s="1125">
        <f t="shared" si="5"/>
        <v>27</v>
      </c>
      <c r="B34" s="1151" t="s">
        <v>1273</v>
      </c>
      <c r="C34" s="697" t="s">
        <v>1055</v>
      </c>
      <c r="D34" s="966"/>
      <c r="E34" s="1077" t="s">
        <v>418</v>
      </c>
      <c r="F34" s="827"/>
      <c r="G34" s="825"/>
      <c r="H34" s="825"/>
      <c r="I34" s="822"/>
      <c r="J34" s="836"/>
      <c r="K34" s="821">
        <v>256.25</v>
      </c>
      <c r="L34" s="821"/>
      <c r="M34" s="830"/>
      <c r="N34" s="831"/>
      <c r="O34" s="821"/>
      <c r="P34" s="821">
        <v>85.75</v>
      </c>
      <c r="Q34" s="822"/>
      <c r="R34" s="831"/>
      <c r="S34" s="821"/>
      <c r="T34" s="821"/>
      <c r="U34" s="822"/>
      <c r="V34" s="831"/>
      <c r="W34" s="821"/>
      <c r="X34" s="821"/>
      <c r="Y34" s="822"/>
      <c r="Z34" s="836"/>
      <c r="AA34" s="821"/>
      <c r="AB34" s="821"/>
      <c r="AC34" s="830"/>
      <c r="AD34" s="831"/>
      <c r="AE34" s="821"/>
      <c r="AF34" s="821"/>
      <c r="AG34" s="822"/>
      <c r="AH34" s="836"/>
      <c r="AI34" s="821"/>
      <c r="AJ34" s="821"/>
      <c r="AK34" s="832"/>
      <c r="AL34" s="833"/>
      <c r="AM34" s="834"/>
      <c r="AN34" s="834"/>
      <c r="AO34" s="835"/>
      <c r="AP34" s="856">
        <f t="shared" si="0"/>
        <v>0</v>
      </c>
      <c r="AQ34" s="857">
        <f t="shared" si="1"/>
        <v>256.25</v>
      </c>
      <c r="AR34" s="857">
        <f t="shared" si="2"/>
        <v>85.75</v>
      </c>
      <c r="AS34" s="927">
        <f t="shared" si="3"/>
        <v>0</v>
      </c>
      <c r="AT34" s="1156">
        <f t="shared" si="4"/>
        <v>342</v>
      </c>
      <c r="AU34" s="1138"/>
      <c r="AX34" s="971"/>
    </row>
    <row r="35" spans="1:51" s="744" customFormat="1" ht="17.25" customHeight="1" x14ac:dyDescent="0.25">
      <c r="A35" s="1125">
        <f t="shared" si="5"/>
        <v>28</v>
      </c>
      <c r="B35" s="1152" t="s">
        <v>1275</v>
      </c>
      <c r="C35" s="1153" t="s">
        <v>1029</v>
      </c>
      <c r="D35" s="966"/>
      <c r="E35" s="1077" t="s">
        <v>1279</v>
      </c>
      <c r="F35" s="827"/>
      <c r="G35" s="825"/>
      <c r="H35" s="825"/>
      <c r="I35" s="822"/>
      <c r="J35" s="836"/>
      <c r="K35" s="821"/>
      <c r="L35" s="821"/>
      <c r="M35" s="851"/>
      <c r="N35" s="852"/>
      <c r="O35" s="853">
        <v>216.75</v>
      </c>
      <c r="P35" s="853"/>
      <c r="Q35" s="822"/>
      <c r="R35" s="852"/>
      <c r="S35" s="853"/>
      <c r="T35" s="853"/>
      <c r="U35" s="822"/>
      <c r="V35" s="831"/>
      <c r="W35" s="821"/>
      <c r="X35" s="821"/>
      <c r="Y35" s="822"/>
      <c r="Z35" s="836"/>
      <c r="AA35" s="821"/>
      <c r="AB35" s="821"/>
      <c r="AC35" s="830"/>
      <c r="AD35" s="831"/>
      <c r="AE35" s="821"/>
      <c r="AF35" s="821"/>
      <c r="AG35" s="822"/>
      <c r="AH35" s="836"/>
      <c r="AI35" s="821"/>
      <c r="AJ35" s="821"/>
      <c r="AK35" s="832"/>
      <c r="AL35" s="833"/>
      <c r="AM35" s="834"/>
      <c r="AN35" s="834"/>
      <c r="AO35" s="835"/>
      <c r="AP35" s="856">
        <f t="shared" si="0"/>
        <v>0</v>
      </c>
      <c r="AQ35" s="857">
        <f t="shared" si="1"/>
        <v>216.75</v>
      </c>
      <c r="AR35" s="857">
        <f t="shared" si="2"/>
        <v>0</v>
      </c>
      <c r="AS35" s="927">
        <f t="shared" si="3"/>
        <v>0</v>
      </c>
      <c r="AT35" s="1156">
        <f t="shared" si="4"/>
        <v>216.75</v>
      </c>
      <c r="AU35" s="1138"/>
      <c r="AX35" s="971"/>
      <c r="AY35" s="971"/>
    </row>
    <row r="36" spans="1:51" s="744" customFormat="1" ht="17.25" customHeight="1" x14ac:dyDescent="0.25">
      <c r="A36" s="1125">
        <f t="shared" si="5"/>
        <v>29</v>
      </c>
      <c r="B36" s="1152" t="s">
        <v>1276</v>
      </c>
      <c r="C36" s="1127" t="s">
        <v>1030</v>
      </c>
      <c r="D36" s="966"/>
      <c r="E36" s="1077" t="s">
        <v>418</v>
      </c>
      <c r="F36" s="827"/>
      <c r="G36" s="825"/>
      <c r="H36" s="825"/>
      <c r="I36" s="822"/>
      <c r="J36" s="836"/>
      <c r="K36" s="821"/>
      <c r="L36" s="821"/>
      <c r="M36" s="826"/>
      <c r="N36" s="827"/>
      <c r="O36" s="825">
        <v>209.5</v>
      </c>
      <c r="P36" s="825"/>
      <c r="Q36" s="822"/>
      <c r="R36" s="827"/>
      <c r="S36" s="825"/>
      <c r="T36" s="825"/>
      <c r="U36" s="822"/>
      <c r="V36" s="831"/>
      <c r="W36" s="821">
        <v>231.5</v>
      </c>
      <c r="X36" s="821"/>
      <c r="Y36" s="822"/>
      <c r="Z36" s="836"/>
      <c r="AA36" s="821"/>
      <c r="AB36" s="821"/>
      <c r="AC36" s="830"/>
      <c r="AD36" s="831"/>
      <c r="AE36" s="821"/>
      <c r="AF36" s="821"/>
      <c r="AG36" s="822"/>
      <c r="AH36" s="836"/>
      <c r="AI36" s="821">
        <v>225</v>
      </c>
      <c r="AJ36" s="821"/>
      <c r="AK36" s="832"/>
      <c r="AL36" s="833"/>
      <c r="AM36" s="821"/>
      <c r="AN36" s="834"/>
      <c r="AO36" s="835"/>
      <c r="AP36" s="856">
        <f t="shared" si="0"/>
        <v>0</v>
      </c>
      <c r="AQ36" s="857">
        <f t="shared" si="1"/>
        <v>666</v>
      </c>
      <c r="AR36" s="857">
        <f t="shared" si="2"/>
        <v>0</v>
      </c>
      <c r="AS36" s="927">
        <f t="shared" si="3"/>
        <v>0</v>
      </c>
      <c r="AT36" s="1156">
        <f t="shared" si="4"/>
        <v>666</v>
      </c>
      <c r="AU36" s="1138"/>
      <c r="AX36" s="971"/>
    </row>
    <row r="37" spans="1:51" s="744" customFormat="1" ht="17.25" customHeight="1" x14ac:dyDescent="0.25">
      <c r="A37" s="1125">
        <f t="shared" si="5"/>
        <v>30</v>
      </c>
      <c r="B37" s="1151" t="s">
        <v>1277</v>
      </c>
      <c r="C37" s="697" t="s">
        <v>1278</v>
      </c>
      <c r="D37" s="966"/>
      <c r="E37" s="1077" t="s">
        <v>183</v>
      </c>
      <c r="F37" s="827"/>
      <c r="G37" s="825"/>
      <c r="H37" s="825"/>
      <c r="I37" s="822"/>
      <c r="J37" s="836"/>
      <c r="K37" s="821"/>
      <c r="L37" s="821"/>
      <c r="M37" s="851"/>
      <c r="N37" s="852"/>
      <c r="O37" s="853">
        <v>169.25</v>
      </c>
      <c r="P37" s="853"/>
      <c r="Q37" s="822"/>
      <c r="R37" s="852"/>
      <c r="S37" s="853"/>
      <c r="T37" s="853"/>
      <c r="U37" s="822"/>
      <c r="V37" s="831"/>
      <c r="W37" s="821">
        <v>19.5</v>
      </c>
      <c r="X37" s="821"/>
      <c r="Y37" s="822"/>
      <c r="Z37" s="836"/>
      <c r="AA37" s="821"/>
      <c r="AB37" s="821"/>
      <c r="AC37" s="830"/>
      <c r="AD37" s="831">
        <v>148.5</v>
      </c>
      <c r="AE37" s="821"/>
      <c r="AF37" s="821"/>
      <c r="AG37" s="822"/>
      <c r="AH37" s="836"/>
      <c r="AI37" s="821"/>
      <c r="AJ37" s="821"/>
      <c r="AK37" s="832"/>
      <c r="AL37" s="833"/>
      <c r="AM37" s="834"/>
      <c r="AN37" s="834"/>
      <c r="AO37" s="835"/>
      <c r="AP37" s="856">
        <f t="shared" si="0"/>
        <v>148.5</v>
      </c>
      <c r="AQ37" s="857">
        <f t="shared" si="1"/>
        <v>188.75</v>
      </c>
      <c r="AR37" s="857">
        <f t="shared" si="2"/>
        <v>0</v>
      </c>
      <c r="AS37" s="927">
        <f t="shared" si="3"/>
        <v>0</v>
      </c>
      <c r="AT37" s="1156">
        <f t="shared" si="4"/>
        <v>337.25</v>
      </c>
      <c r="AU37" s="1138"/>
      <c r="AX37" s="971"/>
      <c r="AY37" s="971"/>
    </row>
    <row r="38" spans="1:51" s="744" customFormat="1" ht="17.25" customHeight="1" x14ac:dyDescent="0.25">
      <c r="A38" s="1125">
        <f t="shared" si="5"/>
        <v>31</v>
      </c>
      <c r="B38" s="1149" t="s">
        <v>31</v>
      </c>
      <c r="C38" s="829" t="s">
        <v>1023</v>
      </c>
      <c r="D38" s="966"/>
      <c r="E38" s="1077" t="s">
        <v>44</v>
      </c>
      <c r="F38" s="827"/>
      <c r="G38" s="825"/>
      <c r="H38" s="825"/>
      <c r="I38" s="822"/>
      <c r="J38" s="840"/>
      <c r="K38" s="841"/>
      <c r="L38" s="841"/>
      <c r="M38" s="855"/>
      <c r="N38" s="856"/>
      <c r="O38" s="857"/>
      <c r="P38" s="857">
        <v>247.25</v>
      </c>
      <c r="Q38" s="839"/>
      <c r="R38" s="856"/>
      <c r="S38" s="857"/>
      <c r="T38" s="857"/>
      <c r="U38" s="839"/>
      <c r="V38" s="843"/>
      <c r="W38" s="841"/>
      <c r="X38" s="841" t="s">
        <v>778</v>
      </c>
      <c r="Y38" s="839"/>
      <c r="Z38" s="840"/>
      <c r="AA38" s="841"/>
      <c r="AB38" s="841">
        <v>280.5</v>
      </c>
      <c r="AC38" s="842"/>
      <c r="AD38" s="843">
        <v>235.5</v>
      </c>
      <c r="AE38" s="841"/>
      <c r="AF38" s="841"/>
      <c r="AG38" s="839"/>
      <c r="AH38" s="840"/>
      <c r="AI38" s="841"/>
      <c r="AJ38" s="841"/>
      <c r="AK38" s="847"/>
      <c r="AL38" s="844"/>
      <c r="AM38" s="845"/>
      <c r="AN38" s="845"/>
      <c r="AO38" s="846"/>
      <c r="AP38" s="856">
        <f t="shared" si="0"/>
        <v>235.5</v>
      </c>
      <c r="AQ38" s="857">
        <f t="shared" si="1"/>
        <v>0</v>
      </c>
      <c r="AR38" s="857">
        <f>H38+L38+P38+T38+AB38+AF38+AJ38+AN38</f>
        <v>527.75</v>
      </c>
      <c r="AS38" s="927">
        <f t="shared" si="3"/>
        <v>0</v>
      </c>
      <c r="AT38" s="1156">
        <f t="shared" si="4"/>
        <v>763.25</v>
      </c>
      <c r="AU38" s="1138"/>
      <c r="AX38" s="971"/>
    </row>
    <row r="39" spans="1:51" s="744" customFormat="1" ht="17.25" customHeight="1" thickBot="1" x14ac:dyDescent="0.3">
      <c r="A39" s="1125">
        <f t="shared" si="5"/>
        <v>32</v>
      </c>
      <c r="B39" s="1149" t="s">
        <v>660</v>
      </c>
      <c r="C39" s="829" t="s">
        <v>1050</v>
      </c>
      <c r="D39" s="966"/>
      <c r="E39" s="1077" t="s">
        <v>962</v>
      </c>
      <c r="F39" s="827"/>
      <c r="G39" s="825"/>
      <c r="H39" s="825"/>
      <c r="I39" s="822"/>
      <c r="J39" s="840"/>
      <c r="K39" s="841"/>
      <c r="L39" s="841"/>
      <c r="M39" s="842"/>
      <c r="N39" s="843"/>
      <c r="O39" s="841"/>
      <c r="P39" s="841">
        <v>115.25</v>
      </c>
      <c r="Q39" s="839"/>
      <c r="R39" s="843"/>
      <c r="S39" s="841"/>
      <c r="T39" s="841"/>
      <c r="U39" s="839"/>
      <c r="V39" s="843"/>
      <c r="W39" s="841"/>
      <c r="X39" s="841">
        <v>73</v>
      </c>
      <c r="Y39" s="839"/>
      <c r="Z39" s="840"/>
      <c r="AA39" s="841"/>
      <c r="AB39" s="841"/>
      <c r="AC39" s="842"/>
      <c r="AD39" s="843">
        <v>167</v>
      </c>
      <c r="AE39" s="841"/>
      <c r="AF39" s="841"/>
      <c r="AG39" s="839"/>
      <c r="AH39" s="840"/>
      <c r="AI39" s="841"/>
      <c r="AJ39" s="841"/>
      <c r="AK39" s="842"/>
      <c r="AL39" s="843"/>
      <c r="AM39" s="841"/>
      <c r="AN39" s="841"/>
      <c r="AO39" s="839"/>
      <c r="AP39" s="856">
        <f t="shared" si="0"/>
        <v>167</v>
      </c>
      <c r="AQ39" s="857">
        <f t="shared" si="1"/>
        <v>0</v>
      </c>
      <c r="AR39" s="857">
        <f t="shared" si="2"/>
        <v>188.25</v>
      </c>
      <c r="AS39" s="927">
        <f t="shared" si="3"/>
        <v>0</v>
      </c>
      <c r="AT39" s="1156">
        <f t="shared" si="4"/>
        <v>355.25</v>
      </c>
      <c r="AU39" s="1140"/>
      <c r="AX39" s="971"/>
    </row>
    <row r="40" spans="1:51" s="744" customFormat="1" ht="17.25" customHeight="1" x14ac:dyDescent="0.25">
      <c r="A40" s="1125">
        <f t="shared" si="5"/>
        <v>33</v>
      </c>
      <c r="B40" s="1149" t="s">
        <v>40</v>
      </c>
      <c r="C40" s="829" t="s">
        <v>496</v>
      </c>
      <c r="D40" s="965"/>
      <c r="E40" s="1077" t="s">
        <v>26</v>
      </c>
      <c r="F40" s="852"/>
      <c r="G40" s="853"/>
      <c r="H40" s="853"/>
      <c r="I40" s="873"/>
      <c r="J40" s="874"/>
      <c r="K40" s="853"/>
      <c r="L40" s="853"/>
      <c r="M40" s="851"/>
      <c r="N40" s="852"/>
      <c r="O40" s="853"/>
      <c r="P40" s="853"/>
      <c r="Q40" s="873">
        <v>212.75</v>
      </c>
      <c r="R40" s="874"/>
      <c r="S40" s="853"/>
      <c r="T40" s="853"/>
      <c r="U40" s="851"/>
      <c r="V40" s="852"/>
      <c r="W40" s="853"/>
      <c r="X40" s="853"/>
      <c r="Y40" s="873">
        <v>132.5</v>
      </c>
      <c r="Z40" s="874"/>
      <c r="AA40" s="853"/>
      <c r="AB40" s="853"/>
      <c r="AC40" s="873"/>
      <c r="AD40" s="874"/>
      <c r="AE40" s="853"/>
      <c r="AF40" s="853"/>
      <c r="AG40" s="851">
        <v>232.5</v>
      </c>
      <c r="AH40" s="852"/>
      <c r="AI40" s="853"/>
      <c r="AJ40" s="853"/>
      <c r="AK40" s="873"/>
      <c r="AL40" s="852"/>
      <c r="AM40" s="853"/>
      <c r="AN40" s="853"/>
      <c r="AO40" s="873">
        <v>200</v>
      </c>
      <c r="AP40" s="856">
        <f t="shared" si="0"/>
        <v>0</v>
      </c>
      <c r="AQ40" s="857">
        <f t="shared" si="1"/>
        <v>0</v>
      </c>
      <c r="AR40" s="857">
        <f t="shared" si="2"/>
        <v>0</v>
      </c>
      <c r="AS40" s="927">
        <f t="shared" si="3"/>
        <v>777.75</v>
      </c>
      <c r="AT40" s="1156">
        <f t="shared" si="4"/>
        <v>777.75</v>
      </c>
      <c r="AU40" s="1141"/>
      <c r="AX40" s="971"/>
    </row>
    <row r="41" spans="1:51" s="744" customFormat="1" ht="17.25" customHeight="1" x14ac:dyDescent="0.25">
      <c r="A41" s="1125">
        <f t="shared" si="5"/>
        <v>34</v>
      </c>
      <c r="B41" s="1154" t="s">
        <v>1225</v>
      </c>
      <c r="C41" s="625" t="s">
        <v>738</v>
      </c>
      <c r="D41" s="965"/>
      <c r="E41" s="1077" t="s">
        <v>26</v>
      </c>
      <c r="F41" s="852"/>
      <c r="G41" s="853"/>
      <c r="H41" s="853"/>
      <c r="I41" s="873"/>
      <c r="J41" s="874"/>
      <c r="K41" s="853"/>
      <c r="L41" s="853"/>
      <c r="M41" s="851"/>
      <c r="N41" s="852"/>
      <c r="O41" s="853"/>
      <c r="P41" s="853"/>
      <c r="Q41" s="873">
        <v>210.5</v>
      </c>
      <c r="R41" s="874"/>
      <c r="S41" s="853"/>
      <c r="T41" s="853"/>
      <c r="U41" s="851"/>
      <c r="V41" s="852"/>
      <c r="W41" s="853"/>
      <c r="X41" s="853"/>
      <c r="Y41" s="873"/>
      <c r="Z41" s="874"/>
      <c r="AA41" s="853"/>
      <c r="AB41" s="853"/>
      <c r="AC41" s="873"/>
      <c r="AD41" s="874"/>
      <c r="AE41" s="853"/>
      <c r="AF41" s="853"/>
      <c r="AG41" s="851">
        <v>154.75</v>
      </c>
      <c r="AH41" s="852"/>
      <c r="AI41" s="853"/>
      <c r="AJ41" s="853"/>
      <c r="AK41" s="873"/>
      <c r="AL41" s="852"/>
      <c r="AM41" s="853"/>
      <c r="AN41" s="853"/>
      <c r="AO41" s="873"/>
      <c r="AP41" s="856">
        <f t="shared" si="0"/>
        <v>0</v>
      </c>
      <c r="AQ41" s="857">
        <f t="shared" si="1"/>
        <v>0</v>
      </c>
      <c r="AR41" s="857">
        <f t="shared" si="2"/>
        <v>0</v>
      </c>
      <c r="AS41" s="927">
        <f t="shared" si="3"/>
        <v>365.25</v>
      </c>
      <c r="AT41" s="1156">
        <f t="shared" si="4"/>
        <v>365.25</v>
      </c>
      <c r="AU41" s="823"/>
      <c r="AX41" s="971"/>
    </row>
    <row r="42" spans="1:51" s="744" customFormat="1" ht="17.25" customHeight="1" x14ac:dyDescent="0.25">
      <c r="A42" s="1125">
        <f t="shared" si="5"/>
        <v>35</v>
      </c>
      <c r="B42" s="1149" t="s">
        <v>401</v>
      </c>
      <c r="C42" s="1155" t="s">
        <v>402</v>
      </c>
      <c r="D42" s="968"/>
      <c r="E42" s="1077" t="s">
        <v>44</v>
      </c>
      <c r="F42" s="852"/>
      <c r="G42" s="853"/>
      <c r="H42" s="853"/>
      <c r="I42" s="873"/>
      <c r="J42" s="874"/>
      <c r="K42" s="853"/>
      <c r="L42" s="853"/>
      <c r="M42" s="851"/>
      <c r="N42" s="852"/>
      <c r="O42" s="853"/>
      <c r="P42" s="853"/>
      <c r="Q42" s="873">
        <v>187.5</v>
      </c>
      <c r="R42" s="874"/>
      <c r="S42" s="853"/>
      <c r="T42" s="853"/>
      <c r="U42" s="851"/>
      <c r="V42" s="852"/>
      <c r="W42" s="853"/>
      <c r="X42" s="853"/>
      <c r="Y42" s="873"/>
      <c r="Z42" s="874"/>
      <c r="AA42" s="853"/>
      <c r="AB42" s="853"/>
      <c r="AC42" s="873"/>
      <c r="AD42" s="874"/>
      <c r="AE42" s="853"/>
      <c r="AF42" s="853"/>
      <c r="AG42" s="851"/>
      <c r="AH42" s="852"/>
      <c r="AI42" s="853"/>
      <c r="AJ42" s="853"/>
      <c r="AK42" s="873"/>
      <c r="AL42" s="852"/>
      <c r="AM42" s="853"/>
      <c r="AN42" s="853"/>
      <c r="AO42" s="873"/>
      <c r="AP42" s="856">
        <f t="shared" si="0"/>
        <v>0</v>
      </c>
      <c r="AQ42" s="857">
        <f t="shared" si="1"/>
        <v>0</v>
      </c>
      <c r="AR42" s="857">
        <f t="shared" si="2"/>
        <v>0</v>
      </c>
      <c r="AS42" s="927">
        <f t="shared" si="3"/>
        <v>187.5</v>
      </c>
      <c r="AT42" s="1156">
        <f t="shared" si="4"/>
        <v>187.5</v>
      </c>
      <c r="AU42" s="823"/>
      <c r="AX42" s="971"/>
    </row>
    <row r="43" spans="1:51" s="744" customFormat="1" ht="17.25" customHeight="1" x14ac:dyDescent="0.25">
      <c r="A43" s="1125">
        <f t="shared" si="5"/>
        <v>36</v>
      </c>
      <c r="B43" s="1149" t="s">
        <v>31</v>
      </c>
      <c r="C43" s="829" t="s">
        <v>1280</v>
      </c>
      <c r="D43" s="965"/>
      <c r="E43" s="1077" t="s">
        <v>439</v>
      </c>
      <c r="F43" s="852"/>
      <c r="G43" s="853"/>
      <c r="H43" s="853"/>
      <c r="I43" s="873"/>
      <c r="J43" s="874"/>
      <c r="K43" s="853"/>
      <c r="L43" s="853"/>
      <c r="M43" s="851"/>
      <c r="N43" s="852"/>
      <c r="O43" s="853"/>
      <c r="P43" s="853"/>
      <c r="Q43" s="873">
        <v>175.75</v>
      </c>
      <c r="R43" s="874"/>
      <c r="S43" s="853"/>
      <c r="T43" s="853"/>
      <c r="U43" s="851"/>
      <c r="V43" s="852"/>
      <c r="W43" s="853"/>
      <c r="X43" s="853"/>
      <c r="Y43" s="873">
        <v>204.5</v>
      </c>
      <c r="Z43" s="874"/>
      <c r="AA43" s="853"/>
      <c r="AB43" s="853"/>
      <c r="AC43" s="873">
        <v>222</v>
      </c>
      <c r="AD43" s="874"/>
      <c r="AE43" s="853"/>
      <c r="AF43" s="853"/>
      <c r="AG43" s="851">
        <v>257.5</v>
      </c>
      <c r="AH43" s="852"/>
      <c r="AI43" s="853"/>
      <c r="AJ43" s="853"/>
      <c r="AK43" s="873"/>
      <c r="AL43" s="852"/>
      <c r="AM43" s="853"/>
      <c r="AN43" s="853"/>
      <c r="AO43" s="873"/>
      <c r="AP43" s="856">
        <f t="shared" si="0"/>
        <v>0</v>
      </c>
      <c r="AQ43" s="857">
        <f t="shared" si="1"/>
        <v>0</v>
      </c>
      <c r="AR43" s="857">
        <f t="shared" si="2"/>
        <v>0</v>
      </c>
      <c r="AS43" s="927">
        <f t="shared" si="3"/>
        <v>859.75</v>
      </c>
      <c r="AT43" s="1156">
        <f t="shared" si="4"/>
        <v>859.75</v>
      </c>
      <c r="AU43" s="824"/>
      <c r="AX43" s="971"/>
    </row>
    <row r="44" spans="1:51" s="744" customFormat="1" ht="17.25" customHeight="1" x14ac:dyDescent="0.25">
      <c r="A44" s="1125">
        <f t="shared" si="5"/>
        <v>37</v>
      </c>
      <c r="B44" s="1149" t="s">
        <v>1015</v>
      </c>
      <c r="C44" s="829" t="s">
        <v>1281</v>
      </c>
      <c r="D44" s="965"/>
      <c r="E44" s="1077" t="s">
        <v>1282</v>
      </c>
      <c r="F44" s="852"/>
      <c r="G44" s="853"/>
      <c r="H44" s="853"/>
      <c r="I44" s="873"/>
      <c r="J44" s="928"/>
      <c r="K44" s="857"/>
      <c r="L44" s="857"/>
      <c r="M44" s="855"/>
      <c r="N44" s="856"/>
      <c r="O44" s="857"/>
      <c r="P44" s="857"/>
      <c r="Q44" s="927"/>
      <c r="R44" s="874">
        <v>117</v>
      </c>
      <c r="S44" s="853"/>
      <c r="T44" s="853"/>
      <c r="U44" s="851"/>
      <c r="V44" s="852"/>
      <c r="W44" s="853"/>
      <c r="X44" s="853"/>
      <c r="Y44" s="873"/>
      <c r="Z44" s="874"/>
      <c r="AA44" s="853"/>
      <c r="AB44" s="853"/>
      <c r="AC44" s="873"/>
      <c r="AD44" s="874"/>
      <c r="AE44" s="853"/>
      <c r="AF44" s="853"/>
      <c r="AG44" s="851"/>
      <c r="AH44" s="852"/>
      <c r="AI44" s="853"/>
      <c r="AJ44" s="853"/>
      <c r="AK44" s="873"/>
      <c r="AL44" s="852"/>
      <c r="AM44" s="853"/>
      <c r="AN44" s="853"/>
      <c r="AO44" s="873"/>
      <c r="AP44" s="856">
        <f t="shared" si="0"/>
        <v>117</v>
      </c>
      <c r="AQ44" s="857">
        <f t="shared" si="1"/>
        <v>0</v>
      </c>
      <c r="AR44" s="857">
        <f t="shared" si="2"/>
        <v>0</v>
      </c>
      <c r="AS44" s="927">
        <f t="shared" si="3"/>
        <v>0</v>
      </c>
      <c r="AT44" s="1156">
        <f t="shared" si="4"/>
        <v>117</v>
      </c>
      <c r="AU44" s="824"/>
      <c r="AX44" s="971"/>
    </row>
    <row r="45" spans="1:51" s="744" customFormat="1" ht="17.25" customHeight="1" x14ac:dyDescent="0.25">
      <c r="A45" s="1125">
        <f t="shared" si="5"/>
        <v>38</v>
      </c>
      <c r="B45" s="1149" t="s">
        <v>1295</v>
      </c>
      <c r="C45" s="829" t="s">
        <v>1283</v>
      </c>
      <c r="D45" s="968"/>
      <c r="E45" s="1077" t="s">
        <v>418</v>
      </c>
      <c r="F45" s="852"/>
      <c r="G45" s="853"/>
      <c r="H45" s="853"/>
      <c r="I45" s="873"/>
      <c r="J45" s="874"/>
      <c r="K45" s="853"/>
      <c r="L45" s="853"/>
      <c r="M45" s="851"/>
      <c r="N45" s="852"/>
      <c r="O45" s="853"/>
      <c r="P45" s="853"/>
      <c r="Q45" s="873"/>
      <c r="R45" s="874">
        <v>207.5</v>
      </c>
      <c r="S45" s="853"/>
      <c r="T45" s="853"/>
      <c r="U45" s="851"/>
      <c r="V45" s="852"/>
      <c r="W45" s="853"/>
      <c r="X45" s="853"/>
      <c r="Y45" s="873"/>
      <c r="Z45" s="874"/>
      <c r="AA45" s="853"/>
      <c r="AB45" s="853"/>
      <c r="AC45" s="873"/>
      <c r="AD45" s="874"/>
      <c r="AE45" s="853"/>
      <c r="AF45" s="853"/>
      <c r="AG45" s="851"/>
      <c r="AH45" s="852"/>
      <c r="AI45" s="853"/>
      <c r="AJ45" s="853"/>
      <c r="AK45" s="873"/>
      <c r="AL45" s="852"/>
      <c r="AM45" s="853"/>
      <c r="AN45" s="853"/>
      <c r="AO45" s="873"/>
      <c r="AP45" s="856">
        <f t="shared" si="0"/>
        <v>207.5</v>
      </c>
      <c r="AQ45" s="857">
        <f t="shared" si="1"/>
        <v>0</v>
      </c>
      <c r="AR45" s="857">
        <f t="shared" si="2"/>
        <v>0</v>
      </c>
      <c r="AS45" s="927">
        <f t="shared" si="3"/>
        <v>0</v>
      </c>
      <c r="AT45" s="1156">
        <f t="shared" si="4"/>
        <v>207.5</v>
      </c>
      <c r="AU45" s="823"/>
      <c r="AX45" s="971"/>
    </row>
    <row r="46" spans="1:51" s="744" customFormat="1" ht="17.25" customHeight="1" x14ac:dyDescent="0.25">
      <c r="A46" s="1125">
        <f t="shared" si="5"/>
        <v>39</v>
      </c>
      <c r="B46" s="1149" t="s">
        <v>67</v>
      </c>
      <c r="C46" s="829" t="s">
        <v>1144</v>
      </c>
      <c r="D46" s="965"/>
      <c r="E46" s="1077" t="s">
        <v>69</v>
      </c>
      <c r="F46" s="852"/>
      <c r="G46" s="853"/>
      <c r="H46" s="853"/>
      <c r="I46" s="873"/>
      <c r="J46" s="874"/>
      <c r="K46" s="853"/>
      <c r="L46" s="853"/>
      <c r="M46" s="851"/>
      <c r="N46" s="852"/>
      <c r="O46" s="853"/>
      <c r="P46" s="853"/>
      <c r="Q46" s="873"/>
      <c r="R46" s="874" t="s">
        <v>778</v>
      </c>
      <c r="S46" s="853"/>
      <c r="T46" s="853"/>
      <c r="U46" s="851"/>
      <c r="V46" s="852"/>
      <c r="W46" s="853"/>
      <c r="X46" s="853"/>
      <c r="Y46" s="873"/>
      <c r="Z46" s="874"/>
      <c r="AA46" s="853"/>
      <c r="AB46" s="853"/>
      <c r="AC46" s="873"/>
      <c r="AD46" s="874"/>
      <c r="AE46" s="853"/>
      <c r="AF46" s="853"/>
      <c r="AG46" s="851"/>
      <c r="AH46" s="852"/>
      <c r="AI46" s="853"/>
      <c r="AJ46" s="853"/>
      <c r="AK46" s="873"/>
      <c r="AL46" s="852"/>
      <c r="AM46" s="853"/>
      <c r="AN46" s="853"/>
      <c r="AO46" s="873"/>
      <c r="AP46" s="856">
        <f>F46+J46+N46+V46+Z46+AD46+AH46+AL46</f>
        <v>0</v>
      </c>
      <c r="AQ46" s="857">
        <f t="shared" si="1"/>
        <v>0</v>
      </c>
      <c r="AR46" s="857">
        <f t="shared" si="2"/>
        <v>0</v>
      </c>
      <c r="AS46" s="927">
        <f t="shared" si="3"/>
        <v>0</v>
      </c>
      <c r="AT46" s="1156">
        <f t="shared" si="4"/>
        <v>0</v>
      </c>
      <c r="AU46" s="1136"/>
      <c r="AX46" s="971"/>
    </row>
    <row r="47" spans="1:51" s="744" customFormat="1" ht="17.25" customHeight="1" x14ac:dyDescent="0.25">
      <c r="A47" s="1125">
        <f t="shared" si="5"/>
        <v>40</v>
      </c>
      <c r="B47" s="1149" t="s">
        <v>1296</v>
      </c>
      <c r="C47" s="829" t="s">
        <v>1284</v>
      </c>
      <c r="D47" s="965"/>
      <c r="E47" s="1077" t="s">
        <v>175</v>
      </c>
      <c r="F47" s="852"/>
      <c r="G47" s="853"/>
      <c r="H47" s="853"/>
      <c r="I47" s="873"/>
      <c r="J47" s="874"/>
      <c r="K47" s="853"/>
      <c r="L47" s="853"/>
      <c r="M47" s="851"/>
      <c r="N47" s="852"/>
      <c r="O47" s="853"/>
      <c r="P47" s="853"/>
      <c r="Q47" s="873"/>
      <c r="R47" s="874"/>
      <c r="S47" s="853">
        <v>236.5</v>
      </c>
      <c r="T47" s="853"/>
      <c r="U47" s="851"/>
      <c r="V47" s="852"/>
      <c r="W47" s="853"/>
      <c r="X47" s="853"/>
      <c r="Y47" s="873"/>
      <c r="Z47" s="874"/>
      <c r="AA47" s="853"/>
      <c r="AB47" s="853"/>
      <c r="AC47" s="873"/>
      <c r="AD47" s="874"/>
      <c r="AE47" s="853"/>
      <c r="AF47" s="853"/>
      <c r="AG47" s="851"/>
      <c r="AH47" s="852"/>
      <c r="AI47" s="853"/>
      <c r="AJ47" s="853"/>
      <c r="AK47" s="873"/>
      <c r="AL47" s="852"/>
      <c r="AM47" s="853"/>
      <c r="AN47" s="853"/>
      <c r="AO47" s="873"/>
      <c r="AP47" s="856">
        <f t="shared" si="0"/>
        <v>0</v>
      </c>
      <c r="AQ47" s="857">
        <f t="shared" si="1"/>
        <v>236.5</v>
      </c>
      <c r="AR47" s="857">
        <f t="shared" si="2"/>
        <v>0</v>
      </c>
      <c r="AS47" s="927">
        <f t="shared" si="3"/>
        <v>0</v>
      </c>
      <c r="AT47" s="1156">
        <f t="shared" si="4"/>
        <v>236.5</v>
      </c>
      <c r="AU47" s="824"/>
      <c r="AX47" s="971"/>
    </row>
    <row r="48" spans="1:51" s="744" customFormat="1" ht="17.25" customHeight="1" x14ac:dyDescent="0.25">
      <c r="A48" s="1125">
        <f t="shared" si="5"/>
        <v>41</v>
      </c>
      <c r="B48" s="1149" t="s">
        <v>42</v>
      </c>
      <c r="C48" s="829" t="s">
        <v>1285</v>
      </c>
      <c r="D48" s="965"/>
      <c r="E48" s="1077" t="s">
        <v>26</v>
      </c>
      <c r="F48" s="852"/>
      <c r="G48" s="853"/>
      <c r="H48" s="853"/>
      <c r="I48" s="873"/>
      <c r="J48" s="874"/>
      <c r="K48" s="853"/>
      <c r="L48" s="853"/>
      <c r="M48" s="851"/>
      <c r="N48" s="852"/>
      <c r="O48" s="853"/>
      <c r="P48" s="853"/>
      <c r="Q48" s="873"/>
      <c r="R48" s="874"/>
      <c r="S48" s="853">
        <v>233.5</v>
      </c>
      <c r="T48" s="853"/>
      <c r="U48" s="851"/>
      <c r="V48" s="852"/>
      <c r="W48" s="853"/>
      <c r="X48" s="853"/>
      <c r="Y48" s="873"/>
      <c r="Z48" s="874"/>
      <c r="AA48" s="853"/>
      <c r="AB48" s="853"/>
      <c r="AC48" s="873"/>
      <c r="AD48" s="874"/>
      <c r="AE48" s="853"/>
      <c r="AF48" s="853"/>
      <c r="AG48" s="851"/>
      <c r="AH48" s="852"/>
      <c r="AI48" s="853"/>
      <c r="AJ48" s="853"/>
      <c r="AK48" s="873"/>
      <c r="AL48" s="852"/>
      <c r="AM48" s="853"/>
      <c r="AN48" s="853"/>
      <c r="AO48" s="873"/>
      <c r="AP48" s="856">
        <f t="shared" si="0"/>
        <v>0</v>
      </c>
      <c r="AQ48" s="857">
        <f t="shared" si="1"/>
        <v>233.5</v>
      </c>
      <c r="AR48" s="857">
        <f t="shared" si="2"/>
        <v>0</v>
      </c>
      <c r="AS48" s="927">
        <f t="shared" si="3"/>
        <v>0</v>
      </c>
      <c r="AT48" s="1156">
        <f t="shared" si="4"/>
        <v>233.5</v>
      </c>
      <c r="AU48" s="824"/>
      <c r="AX48" s="971"/>
    </row>
    <row r="49" spans="1:51" s="744" customFormat="1" ht="17.25" customHeight="1" x14ac:dyDescent="0.25">
      <c r="A49" s="1125">
        <f t="shared" si="5"/>
        <v>42</v>
      </c>
      <c r="B49" s="1149" t="s">
        <v>1297</v>
      </c>
      <c r="C49" s="829" t="s">
        <v>1286</v>
      </c>
      <c r="D49" s="965"/>
      <c r="E49" s="1077" t="s">
        <v>418</v>
      </c>
      <c r="F49" s="852"/>
      <c r="G49" s="853"/>
      <c r="H49" s="853"/>
      <c r="I49" s="873"/>
      <c r="J49" s="874"/>
      <c r="K49" s="853"/>
      <c r="L49" s="853"/>
      <c r="M49" s="851"/>
      <c r="N49" s="852"/>
      <c r="O49" s="853"/>
      <c r="P49" s="853"/>
      <c r="Q49" s="873"/>
      <c r="R49" s="874"/>
      <c r="S49" s="853">
        <v>218.5</v>
      </c>
      <c r="T49" s="853"/>
      <c r="U49" s="851"/>
      <c r="V49" s="852"/>
      <c r="W49" s="853"/>
      <c r="X49" s="853"/>
      <c r="Y49" s="873"/>
      <c r="Z49" s="874"/>
      <c r="AA49" s="853"/>
      <c r="AB49" s="853"/>
      <c r="AC49" s="873"/>
      <c r="AD49" s="874"/>
      <c r="AE49" s="853"/>
      <c r="AF49" s="853"/>
      <c r="AG49" s="851"/>
      <c r="AH49" s="852"/>
      <c r="AI49" s="853"/>
      <c r="AJ49" s="853"/>
      <c r="AK49" s="873"/>
      <c r="AL49" s="852"/>
      <c r="AM49" s="853"/>
      <c r="AN49" s="853"/>
      <c r="AO49" s="873"/>
      <c r="AP49" s="856">
        <f t="shared" si="0"/>
        <v>0</v>
      </c>
      <c r="AQ49" s="857">
        <f t="shared" si="1"/>
        <v>218.5</v>
      </c>
      <c r="AR49" s="857">
        <f t="shared" si="2"/>
        <v>0</v>
      </c>
      <c r="AS49" s="927">
        <f t="shared" si="3"/>
        <v>0</v>
      </c>
      <c r="AT49" s="1156">
        <f t="shared" si="4"/>
        <v>218.5</v>
      </c>
      <c r="AU49" s="824"/>
      <c r="AX49" s="971"/>
    </row>
    <row r="50" spans="1:51" s="744" customFormat="1" ht="17.25" customHeight="1" x14ac:dyDescent="0.25">
      <c r="A50" s="1125">
        <f t="shared" si="5"/>
        <v>43</v>
      </c>
      <c r="B50" s="1149" t="s">
        <v>1287</v>
      </c>
      <c r="C50" s="829" t="s">
        <v>1046</v>
      </c>
      <c r="D50" s="965"/>
      <c r="E50" s="1077" t="s">
        <v>1048</v>
      </c>
      <c r="F50" s="852"/>
      <c r="G50" s="853"/>
      <c r="H50" s="853"/>
      <c r="I50" s="873"/>
      <c r="J50" s="874"/>
      <c r="K50" s="853"/>
      <c r="L50" s="853"/>
      <c r="M50" s="851"/>
      <c r="N50" s="852"/>
      <c r="O50" s="853"/>
      <c r="P50" s="853"/>
      <c r="Q50" s="873"/>
      <c r="R50" s="874"/>
      <c r="S50" s="853">
        <v>215.5</v>
      </c>
      <c r="T50" s="853"/>
      <c r="U50" s="851"/>
      <c r="V50" s="852"/>
      <c r="W50" s="853"/>
      <c r="X50" s="853"/>
      <c r="Y50" s="873"/>
      <c r="Z50" s="874"/>
      <c r="AA50" s="853"/>
      <c r="AB50" s="853"/>
      <c r="AC50" s="873"/>
      <c r="AD50" s="874"/>
      <c r="AE50" s="853"/>
      <c r="AF50" s="853"/>
      <c r="AG50" s="851"/>
      <c r="AH50" s="852"/>
      <c r="AI50" s="853"/>
      <c r="AJ50" s="853"/>
      <c r="AK50" s="873"/>
      <c r="AL50" s="852"/>
      <c r="AM50" s="853"/>
      <c r="AN50" s="853"/>
      <c r="AO50" s="873"/>
      <c r="AP50" s="856">
        <f t="shared" si="0"/>
        <v>0</v>
      </c>
      <c r="AQ50" s="857">
        <f t="shared" si="1"/>
        <v>215.5</v>
      </c>
      <c r="AR50" s="857">
        <f t="shared" si="2"/>
        <v>0</v>
      </c>
      <c r="AS50" s="927">
        <f t="shared" si="3"/>
        <v>0</v>
      </c>
      <c r="AT50" s="1156">
        <f t="shared" si="4"/>
        <v>215.5</v>
      </c>
      <c r="AU50" s="824"/>
      <c r="AX50" s="971"/>
    </row>
    <row r="51" spans="1:51" s="744" customFormat="1" ht="17.25" customHeight="1" x14ac:dyDescent="0.25">
      <c r="A51" s="1125">
        <f t="shared" si="5"/>
        <v>44</v>
      </c>
      <c r="B51" s="1149" t="s">
        <v>464</v>
      </c>
      <c r="C51" s="829" t="s">
        <v>1288</v>
      </c>
      <c r="D51" s="965"/>
      <c r="E51" s="1077" t="s">
        <v>1293</v>
      </c>
      <c r="F51" s="852"/>
      <c r="G51" s="853"/>
      <c r="H51" s="853"/>
      <c r="I51" s="873"/>
      <c r="J51" s="874"/>
      <c r="K51" s="853"/>
      <c r="L51" s="853"/>
      <c r="M51" s="851"/>
      <c r="N51" s="852"/>
      <c r="O51" s="853"/>
      <c r="P51" s="853"/>
      <c r="Q51" s="873"/>
      <c r="R51" s="874"/>
      <c r="S51" s="853">
        <v>189</v>
      </c>
      <c r="T51" s="853"/>
      <c r="U51" s="851"/>
      <c r="V51" s="852"/>
      <c r="W51" s="853"/>
      <c r="X51" s="853"/>
      <c r="Y51" s="873"/>
      <c r="Z51" s="874"/>
      <c r="AA51" s="853"/>
      <c r="AB51" s="853"/>
      <c r="AC51" s="873"/>
      <c r="AD51" s="874"/>
      <c r="AE51" s="853"/>
      <c r="AF51" s="853"/>
      <c r="AG51" s="851"/>
      <c r="AH51" s="852"/>
      <c r="AI51" s="853"/>
      <c r="AJ51" s="853"/>
      <c r="AK51" s="873"/>
      <c r="AL51" s="852"/>
      <c r="AM51" s="853"/>
      <c r="AN51" s="853"/>
      <c r="AO51" s="873"/>
      <c r="AP51" s="856">
        <f t="shared" si="0"/>
        <v>0</v>
      </c>
      <c r="AQ51" s="857">
        <f t="shared" si="1"/>
        <v>189</v>
      </c>
      <c r="AR51" s="857">
        <f t="shared" si="2"/>
        <v>0</v>
      </c>
      <c r="AS51" s="927">
        <f t="shared" si="3"/>
        <v>0</v>
      </c>
      <c r="AT51" s="1156">
        <f t="shared" si="4"/>
        <v>189</v>
      </c>
      <c r="AU51" s="824"/>
      <c r="AX51" s="971"/>
    </row>
    <row r="52" spans="1:51" s="744" customFormat="1" ht="17.25" customHeight="1" x14ac:dyDescent="0.25">
      <c r="A52" s="1125">
        <f t="shared" si="5"/>
        <v>45</v>
      </c>
      <c r="B52" s="1149" t="s">
        <v>1289</v>
      </c>
      <c r="C52" s="829" t="s">
        <v>1042</v>
      </c>
      <c r="D52" s="965"/>
      <c r="E52" s="1077" t="s">
        <v>26</v>
      </c>
      <c r="F52" s="852"/>
      <c r="G52" s="853"/>
      <c r="H52" s="853"/>
      <c r="I52" s="873"/>
      <c r="J52" s="874"/>
      <c r="K52" s="853"/>
      <c r="L52" s="853"/>
      <c r="M52" s="851"/>
      <c r="N52" s="852"/>
      <c r="O52" s="853"/>
      <c r="P52" s="853"/>
      <c r="Q52" s="873"/>
      <c r="R52" s="874"/>
      <c r="S52" s="853">
        <v>150</v>
      </c>
      <c r="T52" s="853"/>
      <c r="U52" s="851"/>
      <c r="V52" s="852"/>
      <c r="W52" s="853"/>
      <c r="X52" s="853"/>
      <c r="Y52" s="873"/>
      <c r="Z52" s="874"/>
      <c r="AA52" s="853"/>
      <c r="AB52" s="853"/>
      <c r="AC52" s="873"/>
      <c r="AD52" s="874"/>
      <c r="AE52" s="853"/>
      <c r="AF52" s="853"/>
      <c r="AG52" s="851"/>
      <c r="AH52" s="852"/>
      <c r="AI52" s="853"/>
      <c r="AJ52" s="853"/>
      <c r="AK52" s="873"/>
      <c r="AL52" s="852"/>
      <c r="AM52" s="853"/>
      <c r="AN52" s="853"/>
      <c r="AO52" s="873"/>
      <c r="AP52" s="856">
        <f t="shared" si="0"/>
        <v>0</v>
      </c>
      <c r="AQ52" s="857">
        <f t="shared" si="1"/>
        <v>150</v>
      </c>
      <c r="AR52" s="857">
        <f t="shared" si="2"/>
        <v>0</v>
      </c>
      <c r="AS52" s="927">
        <f t="shared" si="3"/>
        <v>0</v>
      </c>
      <c r="AT52" s="1156">
        <f t="shared" si="4"/>
        <v>150</v>
      </c>
      <c r="AU52" s="1136"/>
      <c r="AX52" s="971"/>
    </row>
    <row r="53" spans="1:51" s="744" customFormat="1" ht="17.25" customHeight="1" x14ac:dyDescent="0.25">
      <c r="A53" s="1125">
        <f t="shared" si="5"/>
        <v>46</v>
      </c>
      <c r="B53" s="1149" t="s">
        <v>1290</v>
      </c>
      <c r="C53" s="829" t="s">
        <v>1067</v>
      </c>
      <c r="D53" s="965"/>
      <c r="E53" s="1077" t="s">
        <v>418</v>
      </c>
      <c r="F53" s="852"/>
      <c r="G53" s="853"/>
      <c r="H53" s="853"/>
      <c r="I53" s="873"/>
      <c r="J53" s="874"/>
      <c r="K53" s="853"/>
      <c r="L53" s="853"/>
      <c r="M53" s="851"/>
      <c r="N53" s="852"/>
      <c r="O53" s="853"/>
      <c r="P53" s="853"/>
      <c r="Q53" s="873"/>
      <c r="R53" s="874"/>
      <c r="S53" s="853">
        <v>126.5</v>
      </c>
      <c r="T53" s="853"/>
      <c r="U53" s="851"/>
      <c r="V53" s="852"/>
      <c r="W53" s="853"/>
      <c r="X53" s="853"/>
      <c r="Y53" s="873"/>
      <c r="Z53" s="874"/>
      <c r="AA53" s="853"/>
      <c r="AB53" s="853"/>
      <c r="AC53" s="873"/>
      <c r="AD53" s="874"/>
      <c r="AE53" s="853"/>
      <c r="AF53" s="853"/>
      <c r="AG53" s="851"/>
      <c r="AH53" s="852"/>
      <c r="AI53" s="853"/>
      <c r="AJ53" s="853"/>
      <c r="AK53" s="873"/>
      <c r="AL53" s="852"/>
      <c r="AM53" s="853"/>
      <c r="AN53" s="853"/>
      <c r="AO53" s="873"/>
      <c r="AP53" s="856">
        <f t="shared" si="0"/>
        <v>0</v>
      </c>
      <c r="AQ53" s="857">
        <f t="shared" si="1"/>
        <v>126.5</v>
      </c>
      <c r="AR53" s="857">
        <f t="shared" si="2"/>
        <v>0</v>
      </c>
      <c r="AS53" s="927">
        <f t="shared" si="3"/>
        <v>0</v>
      </c>
      <c r="AT53" s="1156">
        <f t="shared" si="4"/>
        <v>126.5</v>
      </c>
      <c r="AU53" s="1142"/>
      <c r="AX53" s="971"/>
    </row>
    <row r="54" spans="1:51" s="744" customFormat="1" ht="17.25" customHeight="1" x14ac:dyDescent="0.25">
      <c r="A54" s="1125">
        <f t="shared" si="5"/>
        <v>47</v>
      </c>
      <c r="B54" s="1154" t="s">
        <v>1291</v>
      </c>
      <c r="C54" s="625" t="s">
        <v>1056</v>
      </c>
      <c r="D54" s="968"/>
      <c r="E54" s="1077" t="s">
        <v>26</v>
      </c>
      <c r="F54" s="852"/>
      <c r="G54" s="853"/>
      <c r="H54" s="853"/>
      <c r="I54" s="873"/>
      <c r="J54" s="874"/>
      <c r="K54" s="853"/>
      <c r="L54" s="853"/>
      <c r="M54" s="851"/>
      <c r="N54" s="852"/>
      <c r="O54" s="853"/>
      <c r="P54" s="853"/>
      <c r="Q54" s="873"/>
      <c r="R54" s="874"/>
      <c r="S54" s="853">
        <v>121.5</v>
      </c>
      <c r="T54" s="853"/>
      <c r="U54" s="851"/>
      <c r="V54" s="852"/>
      <c r="W54" s="853"/>
      <c r="X54" s="853"/>
      <c r="Y54" s="873"/>
      <c r="Z54" s="874"/>
      <c r="AA54" s="853"/>
      <c r="AB54" s="853"/>
      <c r="AC54" s="873"/>
      <c r="AD54" s="874"/>
      <c r="AE54" s="853"/>
      <c r="AF54" s="853"/>
      <c r="AG54" s="851"/>
      <c r="AH54" s="852"/>
      <c r="AI54" s="853"/>
      <c r="AJ54" s="853"/>
      <c r="AK54" s="873"/>
      <c r="AL54" s="852"/>
      <c r="AM54" s="853"/>
      <c r="AN54" s="853"/>
      <c r="AO54" s="873"/>
      <c r="AP54" s="856">
        <f t="shared" si="0"/>
        <v>0</v>
      </c>
      <c r="AQ54" s="857">
        <f t="shared" si="1"/>
        <v>121.5</v>
      </c>
      <c r="AR54" s="857">
        <f t="shared" si="2"/>
        <v>0</v>
      </c>
      <c r="AS54" s="927">
        <f t="shared" si="3"/>
        <v>0</v>
      </c>
      <c r="AT54" s="1156">
        <f t="shared" si="4"/>
        <v>121.5</v>
      </c>
      <c r="AU54" s="1143"/>
      <c r="AX54" s="500"/>
      <c r="AY54" s="488"/>
    </row>
    <row r="55" spans="1:51" s="744" customFormat="1" ht="17.25" customHeight="1" thickBot="1" x14ac:dyDescent="0.45">
      <c r="A55" s="1125">
        <f t="shared" si="5"/>
        <v>48</v>
      </c>
      <c r="B55" s="1151" t="s">
        <v>1298</v>
      </c>
      <c r="C55" s="697" t="s">
        <v>1292</v>
      </c>
      <c r="D55" s="966"/>
      <c r="E55" s="1077" t="s">
        <v>1294</v>
      </c>
      <c r="F55" s="827"/>
      <c r="G55" s="825"/>
      <c r="H55" s="825"/>
      <c r="I55" s="822"/>
      <c r="J55" s="836"/>
      <c r="K55" s="821"/>
      <c r="L55" s="821"/>
      <c r="M55" s="830"/>
      <c r="N55" s="831"/>
      <c r="O55" s="821"/>
      <c r="P55" s="821"/>
      <c r="Q55" s="822"/>
      <c r="R55" s="831"/>
      <c r="S55" s="821" t="s">
        <v>23</v>
      </c>
      <c r="T55" s="821"/>
      <c r="U55" s="822"/>
      <c r="V55" s="831"/>
      <c r="W55" s="821"/>
      <c r="X55" s="821"/>
      <c r="Y55" s="822"/>
      <c r="Z55" s="836"/>
      <c r="AA55" s="821"/>
      <c r="AB55" s="821"/>
      <c r="AC55" s="830"/>
      <c r="AD55" s="831"/>
      <c r="AE55" s="821"/>
      <c r="AF55" s="821"/>
      <c r="AG55" s="822"/>
      <c r="AH55" s="836"/>
      <c r="AI55" s="821"/>
      <c r="AJ55" s="821"/>
      <c r="AK55" s="830"/>
      <c r="AL55" s="831"/>
      <c r="AM55" s="821"/>
      <c r="AN55" s="821"/>
      <c r="AO55" s="822"/>
      <c r="AP55" s="856">
        <f t="shared" si="0"/>
        <v>0</v>
      </c>
      <c r="AQ55" s="857">
        <f>G55+K55+O55+W55+AA55+AE55+AI55+AM55</f>
        <v>0</v>
      </c>
      <c r="AR55" s="857">
        <f t="shared" si="2"/>
        <v>0</v>
      </c>
      <c r="AS55" s="927">
        <f t="shared" si="3"/>
        <v>0</v>
      </c>
      <c r="AT55" s="1156">
        <f t="shared" si="4"/>
        <v>0</v>
      </c>
      <c r="AU55" s="1140"/>
      <c r="AX55" s="1159"/>
      <c r="AY55" s="982"/>
    </row>
    <row r="56" spans="1:51" s="744" customFormat="1" ht="17.25" customHeight="1" x14ac:dyDescent="0.25">
      <c r="A56" s="1125">
        <f t="shared" si="5"/>
        <v>49</v>
      </c>
      <c r="B56" s="1154" t="s">
        <v>1299</v>
      </c>
      <c r="C56" s="625" t="s">
        <v>1300</v>
      </c>
      <c r="D56" s="968" t="s">
        <v>1148</v>
      </c>
      <c r="E56" s="1077" t="s">
        <v>26</v>
      </c>
      <c r="F56" s="852"/>
      <c r="G56" s="853"/>
      <c r="H56" s="853"/>
      <c r="I56" s="873"/>
      <c r="J56" s="874"/>
      <c r="K56" s="853"/>
      <c r="L56" s="853"/>
      <c r="M56" s="851"/>
      <c r="N56" s="852"/>
      <c r="O56" s="853"/>
      <c r="P56" s="853"/>
      <c r="Q56" s="873"/>
      <c r="R56" s="874"/>
      <c r="S56" s="853"/>
      <c r="T56" s="853"/>
      <c r="U56" s="851"/>
      <c r="V56" s="852">
        <v>165</v>
      </c>
      <c r="W56" s="853"/>
      <c r="X56" s="853"/>
      <c r="Y56" s="873"/>
      <c r="Z56" s="874">
        <v>151</v>
      </c>
      <c r="AA56" s="853"/>
      <c r="AB56" s="853"/>
      <c r="AC56" s="873"/>
      <c r="AD56" s="874">
        <v>296</v>
      </c>
      <c r="AE56" s="853"/>
      <c r="AF56" s="853"/>
      <c r="AG56" s="851"/>
      <c r="AH56" s="852"/>
      <c r="AI56" s="853"/>
      <c r="AJ56" s="853"/>
      <c r="AK56" s="873"/>
      <c r="AL56" s="852"/>
      <c r="AM56" s="853"/>
      <c r="AN56" s="853"/>
      <c r="AO56" s="873"/>
      <c r="AP56" s="856">
        <f t="shared" si="0"/>
        <v>612</v>
      </c>
      <c r="AQ56" s="857">
        <f t="shared" si="1"/>
        <v>0</v>
      </c>
      <c r="AR56" s="857">
        <f t="shared" si="2"/>
        <v>0</v>
      </c>
      <c r="AS56" s="927">
        <f t="shared" si="3"/>
        <v>0</v>
      </c>
      <c r="AT56" s="1156">
        <f t="shared" si="4"/>
        <v>612</v>
      </c>
      <c r="AU56" s="1131"/>
      <c r="AX56" s="500"/>
      <c r="AY56" s="488"/>
    </row>
    <row r="57" spans="1:51" s="744" customFormat="1" ht="17.25" customHeight="1" x14ac:dyDescent="0.25">
      <c r="A57" s="1125">
        <f t="shared" si="5"/>
        <v>50</v>
      </c>
      <c r="B57" s="1154" t="s">
        <v>40</v>
      </c>
      <c r="C57" s="625" t="s">
        <v>1301</v>
      </c>
      <c r="D57" s="968" t="s">
        <v>1148</v>
      </c>
      <c r="E57" s="1077" t="s">
        <v>26</v>
      </c>
      <c r="F57" s="852"/>
      <c r="G57" s="853"/>
      <c r="H57" s="853"/>
      <c r="I57" s="873"/>
      <c r="J57" s="874"/>
      <c r="K57" s="853"/>
      <c r="L57" s="853"/>
      <c r="M57" s="851"/>
      <c r="N57" s="852"/>
      <c r="O57" s="853"/>
      <c r="P57" s="853"/>
      <c r="Q57" s="873"/>
      <c r="R57" s="874"/>
      <c r="S57" s="853"/>
      <c r="T57" s="853"/>
      <c r="U57" s="851"/>
      <c r="V57" s="852">
        <v>299</v>
      </c>
      <c r="W57" s="853"/>
      <c r="X57" s="853"/>
      <c r="Y57" s="873"/>
      <c r="Z57" s="874"/>
      <c r="AA57" s="853"/>
      <c r="AB57" s="853"/>
      <c r="AC57" s="873"/>
      <c r="AD57" s="874">
        <v>305.5</v>
      </c>
      <c r="AE57" s="853"/>
      <c r="AF57" s="853"/>
      <c r="AG57" s="851"/>
      <c r="AH57" s="852"/>
      <c r="AI57" s="853"/>
      <c r="AJ57" s="853"/>
      <c r="AK57" s="873"/>
      <c r="AL57" s="852"/>
      <c r="AM57" s="853">
        <v>255.5</v>
      </c>
      <c r="AN57" s="853"/>
      <c r="AO57" s="873"/>
      <c r="AP57" s="856">
        <f t="shared" si="0"/>
        <v>604.5</v>
      </c>
      <c r="AQ57" s="857">
        <f t="shared" si="1"/>
        <v>255.5</v>
      </c>
      <c r="AR57" s="857">
        <f t="shared" si="2"/>
        <v>0</v>
      </c>
      <c r="AS57" s="927">
        <f t="shared" si="3"/>
        <v>0</v>
      </c>
      <c r="AT57" s="1156">
        <f t="shared" si="4"/>
        <v>860</v>
      </c>
      <c r="AU57" s="823"/>
      <c r="AX57" s="1158"/>
      <c r="AY57" s="859"/>
    </row>
    <row r="58" spans="1:51" s="744" customFormat="1" ht="17.25" customHeight="1" x14ac:dyDescent="0.25">
      <c r="A58" s="1125">
        <f t="shared" si="5"/>
        <v>51</v>
      </c>
      <c r="B58" s="1154" t="s">
        <v>1322</v>
      </c>
      <c r="C58" s="625" t="s">
        <v>1302</v>
      </c>
      <c r="D58" s="968"/>
      <c r="E58" s="1077" t="s">
        <v>1310</v>
      </c>
      <c r="F58" s="852"/>
      <c r="G58" s="853"/>
      <c r="H58" s="853"/>
      <c r="I58" s="873"/>
      <c r="J58" s="928"/>
      <c r="K58" s="857"/>
      <c r="L58" s="857"/>
      <c r="M58" s="855"/>
      <c r="N58" s="856"/>
      <c r="O58" s="857"/>
      <c r="P58" s="857"/>
      <c r="Q58" s="927"/>
      <c r="R58" s="928"/>
      <c r="S58" s="857"/>
      <c r="T58" s="857"/>
      <c r="U58" s="855"/>
      <c r="V58" s="856">
        <v>202.5</v>
      </c>
      <c r="W58" s="857"/>
      <c r="X58" s="857"/>
      <c r="Y58" s="927"/>
      <c r="Z58" s="928"/>
      <c r="AA58" s="857"/>
      <c r="AB58" s="857"/>
      <c r="AC58" s="927"/>
      <c r="AD58" s="840">
        <v>256.5</v>
      </c>
      <c r="AE58" s="857"/>
      <c r="AF58" s="853"/>
      <c r="AG58" s="851"/>
      <c r="AH58" s="852"/>
      <c r="AI58" s="853"/>
      <c r="AJ58" s="853"/>
      <c r="AK58" s="873"/>
      <c r="AL58" s="852"/>
      <c r="AM58" s="853"/>
      <c r="AN58" s="853"/>
      <c r="AO58" s="873"/>
      <c r="AP58" s="856">
        <f t="shared" si="0"/>
        <v>459</v>
      </c>
      <c r="AQ58" s="857">
        <f t="shared" si="1"/>
        <v>0</v>
      </c>
      <c r="AR58" s="857">
        <f t="shared" si="2"/>
        <v>0</v>
      </c>
      <c r="AS58" s="927">
        <f t="shared" si="3"/>
        <v>0</v>
      </c>
      <c r="AT58" s="1156">
        <f t="shared" si="4"/>
        <v>459</v>
      </c>
      <c r="AU58" s="1144"/>
      <c r="AX58" s="971"/>
    </row>
    <row r="59" spans="1:51" s="744" customFormat="1" ht="17.25" customHeight="1" thickBot="1" x14ac:dyDescent="0.3">
      <c r="A59" s="1125">
        <f t="shared" si="5"/>
        <v>52</v>
      </c>
      <c r="B59" s="1151" t="s">
        <v>1303</v>
      </c>
      <c r="C59" s="697" t="s">
        <v>1304</v>
      </c>
      <c r="D59" s="966"/>
      <c r="E59" s="1077" t="s">
        <v>1311</v>
      </c>
      <c r="F59" s="827"/>
      <c r="G59" s="825"/>
      <c r="H59" s="825"/>
      <c r="I59" s="822"/>
      <c r="J59" s="836"/>
      <c r="K59" s="821"/>
      <c r="L59" s="821"/>
      <c r="M59" s="826"/>
      <c r="N59" s="827"/>
      <c r="O59" s="825"/>
      <c r="P59" s="825"/>
      <c r="Q59" s="822"/>
      <c r="R59" s="827"/>
      <c r="S59" s="825"/>
      <c r="T59" s="825"/>
      <c r="U59" s="822"/>
      <c r="V59" s="831">
        <v>199</v>
      </c>
      <c r="W59" s="821"/>
      <c r="X59" s="821"/>
      <c r="Y59" s="822"/>
      <c r="Z59" s="836">
        <v>199.5</v>
      </c>
      <c r="AA59" s="821"/>
      <c r="AB59" s="821"/>
      <c r="AC59" s="830"/>
      <c r="AD59" s="831"/>
      <c r="AE59" s="821"/>
      <c r="AF59" s="821"/>
      <c r="AG59" s="822"/>
      <c r="AH59" s="836"/>
      <c r="AI59" s="821"/>
      <c r="AJ59" s="821"/>
      <c r="AK59" s="832"/>
      <c r="AL59" s="833"/>
      <c r="AM59" s="834"/>
      <c r="AN59" s="834"/>
      <c r="AO59" s="835"/>
      <c r="AP59" s="856">
        <f t="shared" si="0"/>
        <v>398.5</v>
      </c>
      <c r="AQ59" s="857">
        <f t="shared" si="1"/>
        <v>0</v>
      </c>
      <c r="AR59" s="857">
        <f t="shared" si="2"/>
        <v>0</v>
      </c>
      <c r="AS59" s="927">
        <f t="shared" si="3"/>
        <v>0</v>
      </c>
      <c r="AT59" s="1156">
        <f t="shared" si="4"/>
        <v>398.5</v>
      </c>
      <c r="AU59" s="1139"/>
      <c r="AX59" s="971"/>
    </row>
    <row r="60" spans="1:51" s="744" customFormat="1" ht="17.25" customHeight="1" x14ac:dyDescent="0.25">
      <c r="A60" s="1125">
        <f t="shared" si="5"/>
        <v>53</v>
      </c>
      <c r="B60" s="1151" t="s">
        <v>660</v>
      </c>
      <c r="C60" s="697" t="s">
        <v>1305</v>
      </c>
      <c r="D60" s="966" t="s">
        <v>1148</v>
      </c>
      <c r="E60" s="1077" t="s">
        <v>1312</v>
      </c>
      <c r="F60" s="827"/>
      <c r="G60" s="825"/>
      <c r="H60" s="825"/>
      <c r="I60" s="822"/>
      <c r="J60" s="836"/>
      <c r="K60" s="821"/>
      <c r="L60" s="821"/>
      <c r="M60" s="830"/>
      <c r="N60" s="831"/>
      <c r="O60" s="821"/>
      <c r="P60" s="821"/>
      <c r="Q60" s="822"/>
      <c r="R60" s="831"/>
      <c r="S60" s="821"/>
      <c r="T60" s="821"/>
      <c r="U60" s="822"/>
      <c r="V60" s="831">
        <v>187</v>
      </c>
      <c r="W60" s="821"/>
      <c r="X60" s="821"/>
      <c r="Y60" s="822"/>
      <c r="Z60" s="836"/>
      <c r="AA60" s="821"/>
      <c r="AB60" s="821"/>
      <c r="AC60" s="830"/>
      <c r="AD60" s="831"/>
      <c r="AE60" s="821"/>
      <c r="AF60" s="821"/>
      <c r="AG60" s="822"/>
      <c r="AH60" s="836"/>
      <c r="AI60" s="821"/>
      <c r="AJ60" s="821"/>
      <c r="AK60" s="832"/>
      <c r="AL60" s="833"/>
      <c r="AM60" s="834"/>
      <c r="AN60" s="834"/>
      <c r="AO60" s="835"/>
      <c r="AP60" s="856">
        <f t="shared" si="0"/>
        <v>187</v>
      </c>
      <c r="AQ60" s="857">
        <f t="shared" si="1"/>
        <v>0</v>
      </c>
      <c r="AR60" s="857">
        <f t="shared" si="2"/>
        <v>0</v>
      </c>
      <c r="AS60" s="927">
        <f t="shared" si="3"/>
        <v>0</v>
      </c>
      <c r="AT60" s="1156">
        <f t="shared" si="4"/>
        <v>187</v>
      </c>
      <c r="AU60" s="1138"/>
      <c r="AX60" s="971"/>
    </row>
    <row r="61" spans="1:51" s="744" customFormat="1" ht="17.25" customHeight="1" x14ac:dyDescent="0.25">
      <c r="A61" s="1125">
        <f t="shared" si="5"/>
        <v>54</v>
      </c>
      <c r="B61" s="1152" t="s">
        <v>1306</v>
      </c>
      <c r="C61" s="1127" t="s">
        <v>1307</v>
      </c>
      <c r="D61" s="966"/>
      <c r="E61" s="1077" t="s">
        <v>1313</v>
      </c>
      <c r="F61" s="827"/>
      <c r="G61" s="825"/>
      <c r="H61" s="825"/>
      <c r="I61" s="822"/>
      <c r="J61" s="836"/>
      <c r="K61" s="821"/>
      <c r="L61" s="821"/>
      <c r="M61" s="851"/>
      <c r="N61" s="852"/>
      <c r="O61" s="853"/>
      <c r="P61" s="853"/>
      <c r="Q61" s="822"/>
      <c r="R61" s="852"/>
      <c r="S61" s="853"/>
      <c r="T61" s="853"/>
      <c r="U61" s="822"/>
      <c r="V61" s="831">
        <v>168</v>
      </c>
      <c r="W61" s="821"/>
      <c r="X61" s="821"/>
      <c r="Y61" s="822"/>
      <c r="Z61" s="836"/>
      <c r="AA61" s="821"/>
      <c r="AB61" s="821"/>
      <c r="AC61" s="830"/>
      <c r="AD61" s="831"/>
      <c r="AE61" s="821"/>
      <c r="AF61" s="821"/>
      <c r="AG61" s="822"/>
      <c r="AH61" s="836"/>
      <c r="AI61" s="821"/>
      <c r="AJ61" s="821"/>
      <c r="AK61" s="832"/>
      <c r="AL61" s="833"/>
      <c r="AM61" s="834"/>
      <c r="AN61" s="834"/>
      <c r="AO61" s="835"/>
      <c r="AP61" s="856">
        <f t="shared" si="0"/>
        <v>168</v>
      </c>
      <c r="AQ61" s="857">
        <f t="shared" si="1"/>
        <v>0</v>
      </c>
      <c r="AR61" s="857">
        <f t="shared" si="2"/>
        <v>0</v>
      </c>
      <c r="AS61" s="927">
        <f t="shared" si="3"/>
        <v>0</v>
      </c>
      <c r="AT61" s="1156">
        <f t="shared" si="4"/>
        <v>168</v>
      </c>
      <c r="AU61" s="1138"/>
      <c r="AX61" s="971"/>
    </row>
    <row r="62" spans="1:51" s="744" customFormat="1" ht="17.25" customHeight="1" x14ac:dyDescent="0.25">
      <c r="A62" s="1125">
        <f t="shared" si="5"/>
        <v>55</v>
      </c>
      <c r="B62" s="1154" t="s">
        <v>1308</v>
      </c>
      <c r="C62" s="625" t="s">
        <v>1309</v>
      </c>
      <c r="D62" s="968"/>
      <c r="E62" s="1077" t="s">
        <v>1314</v>
      </c>
      <c r="F62" s="852"/>
      <c r="G62" s="853"/>
      <c r="H62" s="853"/>
      <c r="I62" s="873"/>
      <c r="J62" s="874"/>
      <c r="K62" s="853"/>
      <c r="L62" s="853"/>
      <c r="M62" s="851"/>
      <c r="N62" s="852"/>
      <c r="O62" s="853"/>
      <c r="P62" s="853"/>
      <c r="Q62" s="873"/>
      <c r="R62" s="874"/>
      <c r="S62" s="853"/>
      <c r="T62" s="853"/>
      <c r="U62" s="851"/>
      <c r="V62" s="852">
        <v>138.5</v>
      </c>
      <c r="W62" s="853"/>
      <c r="X62" s="853"/>
      <c r="Y62" s="873"/>
      <c r="Z62" s="874"/>
      <c r="AA62" s="853"/>
      <c r="AB62" s="853"/>
      <c r="AC62" s="873"/>
      <c r="AD62" s="874"/>
      <c r="AE62" s="853"/>
      <c r="AF62" s="853"/>
      <c r="AG62" s="851"/>
      <c r="AH62" s="852"/>
      <c r="AI62" s="853"/>
      <c r="AJ62" s="853"/>
      <c r="AK62" s="873"/>
      <c r="AL62" s="852"/>
      <c r="AM62" s="853"/>
      <c r="AN62" s="853"/>
      <c r="AO62" s="873"/>
      <c r="AP62" s="856">
        <f t="shared" si="0"/>
        <v>138.5</v>
      </c>
      <c r="AQ62" s="857">
        <f t="shared" si="1"/>
        <v>0</v>
      </c>
      <c r="AR62" s="857">
        <f t="shared" si="2"/>
        <v>0</v>
      </c>
      <c r="AS62" s="927">
        <f t="shared" si="3"/>
        <v>0</v>
      </c>
      <c r="AT62" s="1156">
        <f t="shared" si="4"/>
        <v>138.5</v>
      </c>
      <c r="AU62" s="1138">
        <v>3</v>
      </c>
      <c r="AX62" s="971"/>
    </row>
    <row r="63" spans="1:51" s="744" customFormat="1" ht="17.25" customHeight="1" x14ac:dyDescent="0.25">
      <c r="A63" s="1125">
        <f t="shared" si="5"/>
        <v>56</v>
      </c>
      <c r="B63" s="1154" t="s">
        <v>570</v>
      </c>
      <c r="C63" s="625" t="s">
        <v>571</v>
      </c>
      <c r="D63" s="968"/>
      <c r="E63" s="1077" t="s">
        <v>418</v>
      </c>
      <c r="F63" s="852"/>
      <c r="G63" s="853"/>
      <c r="H63" s="853"/>
      <c r="I63" s="873"/>
      <c r="J63" s="928"/>
      <c r="K63" s="857"/>
      <c r="L63" s="857"/>
      <c r="M63" s="855"/>
      <c r="N63" s="856"/>
      <c r="O63" s="857"/>
      <c r="P63" s="857"/>
      <c r="Q63" s="927"/>
      <c r="R63" s="928"/>
      <c r="S63" s="857"/>
      <c r="T63" s="857"/>
      <c r="U63" s="855"/>
      <c r="V63" s="856"/>
      <c r="W63" s="857">
        <v>196</v>
      </c>
      <c r="X63" s="857"/>
      <c r="Y63" s="927"/>
      <c r="Z63" s="928"/>
      <c r="AA63" s="857"/>
      <c r="AB63" s="857"/>
      <c r="AC63" s="927"/>
      <c r="AD63" s="928"/>
      <c r="AE63" s="857"/>
      <c r="AF63" s="853"/>
      <c r="AG63" s="851"/>
      <c r="AH63" s="852"/>
      <c r="AI63" s="853">
        <v>154</v>
      </c>
      <c r="AJ63" s="853"/>
      <c r="AK63" s="873"/>
      <c r="AL63" s="852"/>
      <c r="AM63" s="853"/>
      <c r="AN63" s="853"/>
      <c r="AO63" s="873"/>
      <c r="AP63" s="856">
        <f t="shared" si="0"/>
        <v>0</v>
      </c>
      <c r="AQ63" s="857">
        <f t="shared" si="1"/>
        <v>350</v>
      </c>
      <c r="AR63" s="857">
        <f t="shared" si="2"/>
        <v>0</v>
      </c>
      <c r="AS63" s="927">
        <f t="shared" si="3"/>
        <v>0</v>
      </c>
      <c r="AT63" s="1156">
        <f t="shared" si="4"/>
        <v>350</v>
      </c>
      <c r="AU63" s="1144"/>
      <c r="AX63" s="971"/>
    </row>
    <row r="64" spans="1:51" s="744" customFormat="1" ht="17.25" customHeight="1" thickBot="1" x14ac:dyDescent="0.3">
      <c r="A64" s="1125">
        <f t="shared" si="5"/>
        <v>57</v>
      </c>
      <c r="B64" s="1154" t="s">
        <v>1275</v>
      </c>
      <c r="C64" s="625" t="s">
        <v>1029</v>
      </c>
      <c r="D64" s="968"/>
      <c r="E64" s="1077" t="s">
        <v>1279</v>
      </c>
      <c r="F64" s="852"/>
      <c r="G64" s="853"/>
      <c r="H64" s="853"/>
      <c r="I64" s="873"/>
      <c r="J64" s="874"/>
      <c r="K64" s="853"/>
      <c r="L64" s="853"/>
      <c r="M64" s="851"/>
      <c r="N64" s="852"/>
      <c r="O64" s="853"/>
      <c r="P64" s="853"/>
      <c r="Q64" s="873"/>
      <c r="R64" s="874"/>
      <c r="S64" s="853"/>
      <c r="T64" s="853"/>
      <c r="U64" s="851"/>
      <c r="V64" s="852"/>
      <c r="W64" s="853">
        <v>175.5</v>
      </c>
      <c r="X64" s="853"/>
      <c r="Y64" s="873"/>
      <c r="Z64" s="874"/>
      <c r="AA64" s="853">
        <v>192</v>
      </c>
      <c r="AB64" s="853"/>
      <c r="AC64" s="873"/>
      <c r="AD64" s="874"/>
      <c r="AE64" s="853"/>
      <c r="AF64" s="853"/>
      <c r="AG64" s="851"/>
      <c r="AH64" s="852"/>
      <c r="AI64" s="853"/>
      <c r="AJ64" s="853"/>
      <c r="AK64" s="873"/>
      <c r="AL64" s="852"/>
      <c r="AM64" s="853"/>
      <c r="AN64" s="853"/>
      <c r="AO64" s="873"/>
      <c r="AP64" s="856">
        <f t="shared" si="0"/>
        <v>0</v>
      </c>
      <c r="AQ64" s="857">
        <f t="shared" si="1"/>
        <v>367.5</v>
      </c>
      <c r="AR64" s="857">
        <f t="shared" si="2"/>
        <v>0</v>
      </c>
      <c r="AS64" s="927">
        <f t="shared" si="3"/>
        <v>0</v>
      </c>
      <c r="AT64" s="1156">
        <f t="shared" si="4"/>
        <v>367.5</v>
      </c>
      <c r="AU64" s="1145"/>
      <c r="AX64" s="971"/>
    </row>
    <row r="65" spans="1:51" s="744" customFormat="1" ht="17.25" customHeight="1" x14ac:dyDescent="0.25">
      <c r="A65" s="1125">
        <f t="shared" si="5"/>
        <v>58</v>
      </c>
      <c r="B65" s="1154" t="s">
        <v>1315</v>
      </c>
      <c r="C65" s="625" t="s">
        <v>1168</v>
      </c>
      <c r="D65" s="968"/>
      <c r="E65" s="1077" t="s">
        <v>1317</v>
      </c>
      <c r="F65" s="852"/>
      <c r="G65" s="853"/>
      <c r="H65" s="853"/>
      <c r="I65" s="873"/>
      <c r="J65" s="928"/>
      <c r="K65" s="857"/>
      <c r="L65" s="857"/>
      <c r="M65" s="855"/>
      <c r="N65" s="856"/>
      <c r="O65" s="857"/>
      <c r="P65" s="857"/>
      <c r="Q65" s="927"/>
      <c r="R65" s="928"/>
      <c r="S65" s="857"/>
      <c r="T65" s="857"/>
      <c r="U65" s="855"/>
      <c r="V65" s="856"/>
      <c r="W65" s="857"/>
      <c r="X65" s="857"/>
      <c r="Y65" s="927"/>
      <c r="Z65" s="928"/>
      <c r="AA65" s="857"/>
      <c r="AB65" s="857"/>
      <c r="AC65" s="927"/>
      <c r="AD65" s="928"/>
      <c r="AE65" s="857"/>
      <c r="AF65" s="857"/>
      <c r="AG65" s="855"/>
      <c r="AH65" s="856"/>
      <c r="AI65" s="857"/>
      <c r="AJ65" s="857"/>
      <c r="AK65" s="927"/>
      <c r="AL65" s="856"/>
      <c r="AM65" s="857"/>
      <c r="AN65" s="857"/>
      <c r="AO65" s="927"/>
      <c r="AP65" s="856">
        <f t="shared" si="0"/>
        <v>0</v>
      </c>
      <c r="AQ65" s="857">
        <f t="shared" si="1"/>
        <v>0</v>
      </c>
      <c r="AR65" s="857">
        <f t="shared" si="2"/>
        <v>0</v>
      </c>
      <c r="AS65" s="927">
        <f t="shared" si="3"/>
        <v>0</v>
      </c>
      <c r="AT65" s="1156">
        <f t="shared" si="4"/>
        <v>0</v>
      </c>
      <c r="AU65" s="1146">
        <v>1</v>
      </c>
      <c r="AX65" s="500"/>
      <c r="AY65" s="488"/>
    </row>
    <row r="66" spans="1:51" s="744" customFormat="1" ht="17.25" customHeight="1" thickBot="1" x14ac:dyDescent="0.3">
      <c r="A66" s="1125">
        <f t="shared" si="5"/>
        <v>59</v>
      </c>
      <c r="B66" s="1154" t="s">
        <v>1318</v>
      </c>
      <c r="C66" s="625" t="s">
        <v>1319</v>
      </c>
      <c r="D66" s="968"/>
      <c r="E66" s="1077" t="s">
        <v>459</v>
      </c>
      <c r="F66" s="852"/>
      <c r="G66" s="853"/>
      <c r="H66" s="853"/>
      <c r="I66" s="873"/>
      <c r="J66" s="874"/>
      <c r="K66" s="853"/>
      <c r="L66" s="853"/>
      <c r="M66" s="851"/>
      <c r="N66" s="852"/>
      <c r="O66" s="853"/>
      <c r="P66" s="853"/>
      <c r="Q66" s="873"/>
      <c r="R66" s="874"/>
      <c r="S66" s="853"/>
      <c r="T66" s="853"/>
      <c r="U66" s="851"/>
      <c r="V66" s="852"/>
      <c r="W66" s="853"/>
      <c r="X66" s="853"/>
      <c r="Y66" s="873"/>
      <c r="Z66" s="874">
        <v>260.5</v>
      </c>
      <c r="AA66" s="853"/>
      <c r="AB66" s="853"/>
      <c r="AC66" s="873"/>
      <c r="AD66" s="874">
        <v>171.75</v>
      </c>
      <c r="AE66" s="853"/>
      <c r="AF66" s="853"/>
      <c r="AG66" s="851"/>
      <c r="AH66" s="852"/>
      <c r="AI66" s="853"/>
      <c r="AJ66" s="853"/>
      <c r="AK66" s="873"/>
      <c r="AL66" s="852"/>
      <c r="AM66" s="853"/>
      <c r="AN66" s="853"/>
      <c r="AO66" s="873"/>
      <c r="AP66" s="856">
        <f t="shared" si="0"/>
        <v>432.25</v>
      </c>
      <c r="AQ66" s="857">
        <f t="shared" si="1"/>
        <v>0</v>
      </c>
      <c r="AR66" s="857">
        <f t="shared" si="2"/>
        <v>0</v>
      </c>
      <c r="AS66" s="927">
        <f t="shared" si="3"/>
        <v>0</v>
      </c>
      <c r="AT66" s="1156">
        <f t="shared" si="4"/>
        <v>432.25</v>
      </c>
      <c r="AU66" s="1139"/>
      <c r="AX66" s="500"/>
      <c r="AY66" s="488"/>
    </row>
    <row r="67" spans="1:51" s="744" customFormat="1" ht="17.25" customHeight="1" x14ac:dyDescent="0.25">
      <c r="A67" s="1125">
        <f t="shared" si="5"/>
        <v>60</v>
      </c>
      <c r="B67" s="1154" t="s">
        <v>152</v>
      </c>
      <c r="C67" s="625" t="s">
        <v>1320</v>
      </c>
      <c r="D67" s="968"/>
      <c r="E67" s="1077" t="s">
        <v>194</v>
      </c>
      <c r="F67" s="852"/>
      <c r="G67" s="853"/>
      <c r="H67" s="853"/>
      <c r="I67" s="873"/>
      <c r="J67" s="874"/>
      <c r="K67" s="853"/>
      <c r="L67" s="853"/>
      <c r="M67" s="851"/>
      <c r="N67" s="852"/>
      <c r="O67" s="853"/>
      <c r="P67" s="853"/>
      <c r="Q67" s="873"/>
      <c r="R67" s="874"/>
      <c r="S67" s="853"/>
      <c r="T67" s="853"/>
      <c r="U67" s="851"/>
      <c r="V67" s="852"/>
      <c r="W67" s="853"/>
      <c r="X67" s="853"/>
      <c r="Y67" s="873"/>
      <c r="Z67" s="874">
        <v>244</v>
      </c>
      <c r="AA67" s="853"/>
      <c r="AB67" s="853"/>
      <c r="AC67" s="873"/>
      <c r="AD67" s="874">
        <v>213.5</v>
      </c>
      <c r="AE67" s="853"/>
      <c r="AF67" s="853"/>
      <c r="AG67" s="851"/>
      <c r="AH67" s="852"/>
      <c r="AI67" s="853"/>
      <c r="AJ67" s="853"/>
      <c r="AK67" s="873"/>
      <c r="AL67" s="852"/>
      <c r="AM67" s="853"/>
      <c r="AN67" s="853"/>
      <c r="AO67" s="873"/>
      <c r="AP67" s="856">
        <f t="shared" si="0"/>
        <v>457.5</v>
      </c>
      <c r="AQ67" s="857">
        <f t="shared" si="1"/>
        <v>0</v>
      </c>
      <c r="AR67" s="857">
        <f t="shared" si="2"/>
        <v>0</v>
      </c>
      <c r="AS67" s="927">
        <f t="shared" si="3"/>
        <v>0</v>
      </c>
      <c r="AT67" s="1156">
        <f t="shared" si="4"/>
        <v>457.5</v>
      </c>
      <c r="AU67" s="1138"/>
      <c r="AX67" s="500"/>
      <c r="AY67" s="488"/>
    </row>
    <row r="68" spans="1:51" s="744" customFormat="1" ht="17.25" customHeight="1" x14ac:dyDescent="0.25">
      <c r="A68" s="1125">
        <f t="shared" si="5"/>
        <v>61</v>
      </c>
      <c r="B68" s="1154" t="s">
        <v>1225</v>
      </c>
      <c r="C68" s="625" t="s">
        <v>1321</v>
      </c>
      <c r="D68" s="968" t="s">
        <v>1148</v>
      </c>
      <c r="E68" s="1077" t="s">
        <v>26</v>
      </c>
      <c r="F68" s="852"/>
      <c r="G68" s="853"/>
      <c r="H68" s="853"/>
      <c r="I68" s="873"/>
      <c r="J68" s="928"/>
      <c r="K68" s="857"/>
      <c r="L68" s="857"/>
      <c r="M68" s="855"/>
      <c r="N68" s="856"/>
      <c r="O68" s="857"/>
      <c r="P68" s="857"/>
      <c r="Q68" s="927"/>
      <c r="R68" s="928"/>
      <c r="S68" s="857"/>
      <c r="T68" s="857"/>
      <c r="U68" s="855"/>
      <c r="V68" s="856"/>
      <c r="W68" s="857"/>
      <c r="X68" s="857"/>
      <c r="Y68" s="927"/>
      <c r="Z68" s="928"/>
      <c r="AA68" s="857"/>
      <c r="AB68" s="857"/>
      <c r="AC68" s="927"/>
      <c r="AD68" s="928">
        <v>284.5</v>
      </c>
      <c r="AE68" s="857"/>
      <c r="AF68" s="857"/>
      <c r="AG68" s="855"/>
      <c r="AH68" s="856"/>
      <c r="AI68" s="857"/>
      <c r="AJ68" s="857"/>
      <c r="AK68" s="927"/>
      <c r="AL68" s="856">
        <v>283</v>
      </c>
      <c r="AM68" s="857"/>
      <c r="AN68" s="857"/>
      <c r="AO68" s="927"/>
      <c r="AP68" s="856">
        <f t="shared" si="0"/>
        <v>567.5</v>
      </c>
      <c r="AQ68" s="857">
        <f t="shared" si="1"/>
        <v>0</v>
      </c>
      <c r="AR68" s="857">
        <f t="shared" si="2"/>
        <v>0</v>
      </c>
      <c r="AS68" s="927">
        <f t="shared" si="3"/>
        <v>0</v>
      </c>
      <c r="AT68" s="1156">
        <f t="shared" si="4"/>
        <v>567.5</v>
      </c>
      <c r="AU68" s="1138"/>
      <c r="AX68" s="500"/>
      <c r="AY68" s="488"/>
    </row>
    <row r="69" spans="1:51" s="744" customFormat="1" ht="17.25" customHeight="1" x14ac:dyDescent="0.25">
      <c r="A69" s="1125">
        <f t="shared" si="5"/>
        <v>62</v>
      </c>
      <c r="B69" s="1154" t="s">
        <v>1258</v>
      </c>
      <c r="C69" s="625" t="s">
        <v>1323</v>
      </c>
      <c r="D69" s="968"/>
      <c r="E69" s="1077" t="s">
        <v>26</v>
      </c>
      <c r="F69" s="852"/>
      <c r="G69" s="853"/>
      <c r="H69" s="853"/>
      <c r="I69" s="873"/>
      <c r="J69" s="874"/>
      <c r="K69" s="853"/>
      <c r="L69" s="853"/>
      <c r="M69" s="851"/>
      <c r="N69" s="852"/>
      <c r="O69" s="853"/>
      <c r="P69" s="853"/>
      <c r="Q69" s="873"/>
      <c r="R69" s="874"/>
      <c r="S69" s="853"/>
      <c r="T69" s="853"/>
      <c r="U69" s="851"/>
      <c r="V69" s="852"/>
      <c r="W69" s="853"/>
      <c r="X69" s="853"/>
      <c r="Y69" s="873"/>
      <c r="Z69" s="874"/>
      <c r="AA69" s="853"/>
      <c r="AB69" s="853"/>
      <c r="AC69" s="873"/>
      <c r="AD69" s="874">
        <v>114.25</v>
      </c>
      <c r="AE69" s="853"/>
      <c r="AF69" s="853"/>
      <c r="AG69" s="851"/>
      <c r="AH69" s="852"/>
      <c r="AI69" s="853"/>
      <c r="AJ69" s="853"/>
      <c r="AK69" s="873"/>
      <c r="AL69" s="852"/>
      <c r="AM69" s="853"/>
      <c r="AN69" s="853">
        <v>132</v>
      </c>
      <c r="AO69" s="873"/>
      <c r="AP69" s="856">
        <f t="shared" si="0"/>
        <v>114.25</v>
      </c>
      <c r="AQ69" s="857">
        <f t="shared" si="1"/>
        <v>0</v>
      </c>
      <c r="AR69" s="857">
        <f t="shared" si="2"/>
        <v>132</v>
      </c>
      <c r="AS69" s="927">
        <f t="shared" si="3"/>
        <v>0</v>
      </c>
      <c r="AT69" s="1156">
        <f t="shared" si="4"/>
        <v>246.25</v>
      </c>
      <c r="AU69" s="1138"/>
      <c r="AX69" s="500"/>
      <c r="AY69" s="488"/>
    </row>
    <row r="70" spans="1:51" s="744" customFormat="1" ht="17.25" customHeight="1" x14ac:dyDescent="0.25">
      <c r="A70" s="1125">
        <f t="shared" si="5"/>
        <v>63</v>
      </c>
      <c r="B70" s="1154" t="s">
        <v>1324</v>
      </c>
      <c r="C70" s="625" t="s">
        <v>1325</v>
      </c>
      <c r="D70" s="968" t="s">
        <v>1148</v>
      </c>
      <c r="E70" s="1077" t="s">
        <v>378</v>
      </c>
      <c r="F70" s="852"/>
      <c r="G70" s="853"/>
      <c r="H70" s="853"/>
      <c r="I70" s="873"/>
      <c r="J70" s="874"/>
      <c r="K70" s="853"/>
      <c r="L70" s="853"/>
      <c r="M70" s="851"/>
      <c r="N70" s="852"/>
      <c r="O70" s="853"/>
      <c r="P70" s="853"/>
      <c r="Q70" s="873"/>
      <c r="R70" s="874"/>
      <c r="S70" s="853"/>
      <c r="T70" s="853"/>
      <c r="U70" s="851"/>
      <c r="V70" s="852"/>
      <c r="W70" s="853"/>
      <c r="X70" s="853"/>
      <c r="Y70" s="873"/>
      <c r="Z70" s="874"/>
      <c r="AA70" s="853"/>
      <c r="AB70" s="853"/>
      <c r="AC70" s="873"/>
      <c r="AD70" s="874"/>
      <c r="AE70" s="853"/>
      <c r="AF70" s="853" t="s">
        <v>778</v>
      </c>
      <c r="AG70" s="851"/>
      <c r="AH70" s="852"/>
      <c r="AI70" s="853"/>
      <c r="AJ70" s="853"/>
      <c r="AK70" s="873"/>
      <c r="AL70" s="852"/>
      <c r="AM70" s="853"/>
      <c r="AN70" s="853"/>
      <c r="AO70" s="873"/>
      <c r="AP70" s="856">
        <f t="shared" si="0"/>
        <v>0</v>
      </c>
      <c r="AQ70" s="857">
        <f t="shared" si="1"/>
        <v>0</v>
      </c>
      <c r="AR70" s="857">
        <f>H70+L70+P70+T70+X70+AB70+AJ70+AN70</f>
        <v>0</v>
      </c>
      <c r="AS70" s="927">
        <f t="shared" si="3"/>
        <v>0</v>
      </c>
      <c r="AT70" s="1156">
        <f t="shared" si="4"/>
        <v>0</v>
      </c>
      <c r="AU70" s="1138"/>
      <c r="AX70" s="500"/>
      <c r="AY70" s="488"/>
    </row>
    <row r="71" spans="1:51" s="744" customFormat="1" ht="17.25" customHeight="1" x14ac:dyDescent="0.25">
      <c r="A71" s="1125">
        <f t="shared" si="5"/>
        <v>64</v>
      </c>
      <c r="B71" s="1154" t="s">
        <v>1326</v>
      </c>
      <c r="C71" s="625" t="s">
        <v>1062</v>
      </c>
      <c r="D71" s="968" t="s">
        <v>1149</v>
      </c>
      <c r="E71" s="1077" t="s">
        <v>26</v>
      </c>
      <c r="F71" s="852"/>
      <c r="G71" s="853"/>
      <c r="H71" s="853"/>
      <c r="I71" s="873"/>
      <c r="J71" s="874"/>
      <c r="K71" s="853"/>
      <c r="L71" s="853"/>
      <c r="M71" s="851"/>
      <c r="N71" s="852"/>
      <c r="O71" s="853"/>
      <c r="P71" s="853"/>
      <c r="Q71" s="873"/>
      <c r="R71" s="874"/>
      <c r="S71" s="853"/>
      <c r="T71" s="853"/>
      <c r="U71" s="851"/>
      <c r="V71" s="852"/>
      <c r="W71" s="853"/>
      <c r="X71" s="853"/>
      <c r="Y71" s="873"/>
      <c r="Z71" s="874"/>
      <c r="AA71" s="853"/>
      <c r="AB71" s="853"/>
      <c r="AC71" s="873"/>
      <c r="AD71" s="874"/>
      <c r="AE71" s="853"/>
      <c r="AF71" s="853"/>
      <c r="AG71" s="851"/>
      <c r="AH71" s="852"/>
      <c r="AI71" s="853"/>
      <c r="AJ71" s="853"/>
      <c r="AK71" s="873"/>
      <c r="AL71" s="852">
        <v>236.5</v>
      </c>
      <c r="AM71" s="853"/>
      <c r="AN71" s="853"/>
      <c r="AO71" s="873"/>
      <c r="AP71" s="856">
        <f t="shared" si="0"/>
        <v>236.5</v>
      </c>
      <c r="AQ71" s="857">
        <f t="shared" si="1"/>
        <v>0</v>
      </c>
      <c r="AR71" s="857">
        <f t="shared" si="2"/>
        <v>0</v>
      </c>
      <c r="AS71" s="927">
        <f t="shared" si="3"/>
        <v>0</v>
      </c>
      <c r="AT71" s="1156">
        <f t="shared" si="4"/>
        <v>236.5</v>
      </c>
      <c r="AU71" s="1138"/>
      <c r="AX71" s="500"/>
      <c r="AY71" s="488"/>
    </row>
    <row r="72" spans="1:51" s="744" customFormat="1" ht="17.25" customHeight="1" x14ac:dyDescent="0.25">
      <c r="A72" s="1125">
        <f t="shared" si="5"/>
        <v>65</v>
      </c>
      <c r="B72" s="697" t="s">
        <v>632</v>
      </c>
      <c r="C72" s="625" t="s">
        <v>1327</v>
      </c>
      <c r="D72" s="968" t="s">
        <v>1148</v>
      </c>
      <c r="E72" s="1077" t="s">
        <v>26</v>
      </c>
      <c r="F72" s="852"/>
      <c r="G72" s="853"/>
      <c r="H72" s="853"/>
      <c r="I72" s="873"/>
      <c r="J72" s="874"/>
      <c r="K72" s="853"/>
      <c r="L72" s="853"/>
      <c r="M72" s="851"/>
      <c r="N72" s="852"/>
      <c r="O72" s="853"/>
      <c r="P72" s="853"/>
      <c r="Q72" s="873"/>
      <c r="R72" s="874"/>
      <c r="S72" s="853"/>
      <c r="T72" s="853"/>
      <c r="U72" s="851"/>
      <c r="V72" s="852"/>
      <c r="W72" s="853"/>
      <c r="X72" s="853"/>
      <c r="Y72" s="873"/>
      <c r="Z72" s="874"/>
      <c r="AA72" s="853"/>
      <c r="AB72" s="853"/>
      <c r="AC72" s="873"/>
      <c r="AD72" s="874"/>
      <c r="AE72" s="853"/>
      <c r="AF72" s="853"/>
      <c r="AG72" s="851"/>
      <c r="AH72" s="852"/>
      <c r="AI72" s="853"/>
      <c r="AJ72" s="853"/>
      <c r="AK72" s="873"/>
      <c r="AL72" s="852" t="s">
        <v>778</v>
      </c>
      <c r="AM72" s="853"/>
      <c r="AN72" s="853"/>
      <c r="AO72" s="873"/>
      <c r="AP72" s="856">
        <f>F72+J72+N72+R72+V72+Z72+AD72+AH72</f>
        <v>0</v>
      </c>
      <c r="AQ72" s="857">
        <f t="shared" si="1"/>
        <v>0</v>
      </c>
      <c r="AR72" s="857">
        <f t="shared" si="2"/>
        <v>0</v>
      </c>
      <c r="AS72" s="927">
        <f t="shared" si="3"/>
        <v>0</v>
      </c>
      <c r="AT72" s="1156">
        <f t="shared" si="4"/>
        <v>0</v>
      </c>
      <c r="AU72" s="1138"/>
      <c r="AX72" s="500"/>
      <c r="AY72" s="488"/>
    </row>
    <row r="73" spans="1:51" s="744" customFormat="1" ht="17.25" customHeight="1" thickBot="1" x14ac:dyDescent="0.3">
      <c r="A73" s="1218">
        <f t="shared" si="5"/>
        <v>66</v>
      </c>
      <c r="B73" s="642" t="s">
        <v>1328</v>
      </c>
      <c r="C73" s="643" t="s">
        <v>1329</v>
      </c>
      <c r="D73" s="970" t="s">
        <v>1149</v>
      </c>
      <c r="E73" s="1219" t="s">
        <v>26</v>
      </c>
      <c r="F73" s="952"/>
      <c r="G73" s="950"/>
      <c r="H73" s="950"/>
      <c r="I73" s="948"/>
      <c r="J73" s="949"/>
      <c r="K73" s="950"/>
      <c r="L73" s="950"/>
      <c r="M73" s="951"/>
      <c r="N73" s="952"/>
      <c r="O73" s="950"/>
      <c r="P73" s="950"/>
      <c r="Q73" s="948"/>
      <c r="R73" s="949"/>
      <c r="S73" s="950"/>
      <c r="T73" s="950"/>
      <c r="U73" s="951"/>
      <c r="V73" s="952"/>
      <c r="W73" s="950"/>
      <c r="X73" s="950"/>
      <c r="Y73" s="948"/>
      <c r="Z73" s="949"/>
      <c r="AA73" s="950"/>
      <c r="AB73" s="950"/>
      <c r="AC73" s="948"/>
      <c r="AD73" s="949"/>
      <c r="AE73" s="950"/>
      <c r="AF73" s="950"/>
      <c r="AG73" s="951"/>
      <c r="AH73" s="952"/>
      <c r="AI73" s="950"/>
      <c r="AJ73" s="950"/>
      <c r="AK73" s="948"/>
      <c r="AL73" s="952"/>
      <c r="AM73" s="950">
        <v>251.5</v>
      </c>
      <c r="AN73" s="950"/>
      <c r="AO73" s="948"/>
      <c r="AP73" s="856">
        <f t="shared" ref="AP73" si="6">F73+J73+N73+R73+V73+Z73+AD73+AH73+AL73</f>
        <v>0</v>
      </c>
      <c r="AQ73" s="857">
        <f t="shared" ref="AQ73" si="7">G73+K73+O73+S73+W73+AA73+AE73+AI73+AM73</f>
        <v>251.5</v>
      </c>
      <c r="AR73" s="857">
        <f t="shared" ref="AR73" si="8">H73+L73+P73+T73+X73+AB73+AF73+AJ73+AN73</f>
        <v>0</v>
      </c>
      <c r="AS73" s="927">
        <f t="shared" ref="AS73" si="9">I73+M73+Q73+U73+Y73+AC73+AG73+AK73+AO73</f>
        <v>0</v>
      </c>
      <c r="AT73" s="1156">
        <f t="shared" ref="AT73" si="10">SUM(AP73:AS73)</f>
        <v>251.5</v>
      </c>
      <c r="AU73" s="1138"/>
      <c r="AX73" s="500"/>
      <c r="AY73" s="488"/>
    </row>
    <row r="74" spans="1:51" s="744" customFormat="1" ht="15.75" x14ac:dyDescent="0.25">
      <c r="B74" s="985"/>
      <c r="C74" s="1107" t="s">
        <v>914</v>
      </c>
      <c r="D74" s="1326" t="s">
        <v>1121</v>
      </c>
      <c r="E74" s="1326"/>
      <c r="F74" s="1108"/>
      <c r="G74" s="942"/>
      <c r="H74" s="942"/>
      <c r="I74" s="1109"/>
      <c r="J74" s="941"/>
      <c r="K74" s="942"/>
      <c r="L74" s="942"/>
      <c r="M74" s="975"/>
      <c r="N74" s="1108"/>
      <c r="O74" s="942"/>
      <c r="P74" s="942"/>
      <c r="Q74" s="1109"/>
      <c r="R74" s="941"/>
      <c r="S74" s="942"/>
      <c r="T74" s="942"/>
      <c r="U74" s="975"/>
      <c r="V74" s="1108"/>
      <c r="W74" s="942"/>
      <c r="X74" s="942"/>
      <c r="Y74" s="1109"/>
      <c r="Z74" s="1108"/>
      <c r="AA74" s="942"/>
      <c r="AB74" s="942"/>
      <c r="AC74" s="1109"/>
      <c r="AD74" s="941"/>
      <c r="AE74" s="942"/>
      <c r="AF74" s="942"/>
      <c r="AG74" s="975"/>
      <c r="AH74" s="1108"/>
      <c r="AI74" s="942"/>
      <c r="AJ74" s="942"/>
      <c r="AK74" s="1109"/>
      <c r="AL74" s="1108"/>
      <c r="AM74" s="942"/>
      <c r="AN74" s="942"/>
      <c r="AO74" s="1109"/>
      <c r="AT74" s="859"/>
      <c r="AU74" s="858"/>
      <c r="AX74" s="500"/>
      <c r="AY74" s="488"/>
    </row>
    <row r="75" spans="1:51" s="744" customFormat="1" ht="27" customHeight="1" thickBot="1" x14ac:dyDescent="0.3">
      <c r="B75" s="987"/>
      <c r="C75" s="1117" t="s">
        <v>915</v>
      </c>
      <c r="D75" s="1320">
        <f>SUM(F75:AO75)</f>
        <v>118</v>
      </c>
      <c r="E75" s="1321"/>
      <c r="F75" s="1111">
        <v>10</v>
      </c>
      <c r="G75" s="1112">
        <v>9</v>
      </c>
      <c r="H75" s="1112">
        <v>3</v>
      </c>
      <c r="I75" s="1113">
        <f>SUM(F74:I74)</f>
        <v>0</v>
      </c>
      <c r="J75" s="1112">
        <v>2</v>
      </c>
      <c r="K75" s="1112">
        <v>4</v>
      </c>
      <c r="L75" s="1112">
        <v>1</v>
      </c>
      <c r="M75" s="1112">
        <f>SUM(J74:M74)</f>
        <v>0</v>
      </c>
      <c r="N75" s="1111">
        <v>0</v>
      </c>
      <c r="O75" s="1112">
        <v>6</v>
      </c>
      <c r="P75" s="1112">
        <v>3</v>
      </c>
      <c r="Q75" s="1113">
        <v>4</v>
      </c>
      <c r="R75" s="1112">
        <v>3</v>
      </c>
      <c r="S75" s="1112">
        <v>9</v>
      </c>
      <c r="T75" s="1112">
        <v>2</v>
      </c>
      <c r="U75" s="1112">
        <f>SUM(R74:U74)</f>
        <v>0</v>
      </c>
      <c r="V75" s="1111">
        <v>7</v>
      </c>
      <c r="W75" s="1112">
        <v>9</v>
      </c>
      <c r="X75" s="1112">
        <v>2</v>
      </c>
      <c r="Y75" s="1113">
        <v>2</v>
      </c>
      <c r="Z75" s="1111">
        <v>4</v>
      </c>
      <c r="AA75" s="1112">
        <v>4</v>
      </c>
      <c r="AB75" s="1112">
        <v>2</v>
      </c>
      <c r="AC75" s="1113">
        <v>1</v>
      </c>
      <c r="AD75" s="1112">
        <v>13</v>
      </c>
      <c r="AE75" s="1112">
        <v>2</v>
      </c>
      <c r="AF75" s="1112">
        <v>2</v>
      </c>
      <c r="AG75" s="1112">
        <v>3</v>
      </c>
      <c r="AH75" s="1111">
        <v>0</v>
      </c>
      <c r="AI75" s="1112">
        <v>3</v>
      </c>
      <c r="AJ75" s="1112">
        <v>0</v>
      </c>
      <c r="AK75" s="1113">
        <f>SUM(AH74:AK74)</f>
        <v>0</v>
      </c>
      <c r="AL75" s="1111">
        <v>3</v>
      </c>
      <c r="AM75" s="1112">
        <v>3</v>
      </c>
      <c r="AN75" s="1112">
        <v>1</v>
      </c>
      <c r="AO75" s="1113">
        <v>1</v>
      </c>
      <c r="AQ75" s="1322"/>
      <c r="AR75" s="1322"/>
      <c r="AT75" s="859"/>
      <c r="AU75" s="858"/>
      <c r="AX75" s="500"/>
      <c r="AY75" s="488"/>
    </row>
    <row r="76" spans="1:51" s="744" customFormat="1" ht="15.75" x14ac:dyDescent="0.25">
      <c r="B76" s="1323" t="s">
        <v>1196</v>
      </c>
      <c r="C76" s="1324" t="s">
        <v>1197</v>
      </c>
      <c r="D76" s="1119">
        <f>SUM(F76:AO76)</f>
        <v>55</v>
      </c>
      <c r="E76" s="1114" t="s">
        <v>1199</v>
      </c>
      <c r="F76" s="1000">
        <v>3</v>
      </c>
      <c r="G76" s="1000">
        <v>7</v>
      </c>
      <c r="H76" s="1000">
        <v>2</v>
      </c>
      <c r="I76" s="1000"/>
      <c r="J76" s="1000">
        <v>2</v>
      </c>
      <c r="K76" s="1000">
        <v>1</v>
      </c>
      <c r="L76" s="1000"/>
      <c r="M76" s="1000"/>
      <c r="N76" s="1000"/>
      <c r="O76" s="1000">
        <v>2</v>
      </c>
      <c r="P76" s="1000">
        <v>1</v>
      </c>
      <c r="Q76" s="1000">
        <v>2</v>
      </c>
      <c r="R76" s="1000"/>
      <c r="S76" s="1000">
        <v>3</v>
      </c>
      <c r="T76" s="1000"/>
      <c r="U76" s="1000"/>
      <c r="V76" s="1000">
        <v>3</v>
      </c>
      <c r="W76" s="1000">
        <v>2</v>
      </c>
      <c r="X76" s="1000"/>
      <c r="Y76" s="1000">
        <v>1</v>
      </c>
      <c r="Z76" s="1000">
        <v>3</v>
      </c>
      <c r="AA76" s="1000">
        <v>2</v>
      </c>
      <c r="AB76" s="1000">
        <v>2</v>
      </c>
      <c r="AC76" s="1000">
        <v>1</v>
      </c>
      <c r="AD76" s="1000">
        <v>8</v>
      </c>
      <c r="AE76" s="1000">
        <v>2</v>
      </c>
      <c r="AF76" s="1000"/>
      <c r="AG76" s="1000">
        <v>2</v>
      </c>
      <c r="AH76" s="1000"/>
      <c r="AI76" s="1000"/>
      <c r="AJ76" s="1000"/>
      <c r="AK76" s="1000"/>
      <c r="AL76" s="1000">
        <v>2</v>
      </c>
      <c r="AM76" s="1000">
        <v>3</v>
      </c>
      <c r="AN76" s="1000"/>
      <c r="AO76" s="1000">
        <v>1</v>
      </c>
      <c r="AQ76" s="1313"/>
      <c r="AR76" s="1313"/>
      <c r="AS76" s="1124"/>
      <c r="AT76" s="859"/>
      <c r="AU76" s="858"/>
      <c r="AX76" s="500"/>
      <c r="AY76" s="488"/>
    </row>
    <row r="77" spans="1:51" s="744" customFormat="1" ht="15.75" x14ac:dyDescent="0.25">
      <c r="B77" s="1323"/>
      <c r="C77" s="1325"/>
      <c r="D77" s="1119">
        <f>SUM(F77:AO77)</f>
        <v>13</v>
      </c>
      <c r="E77" s="1118" t="s">
        <v>418</v>
      </c>
      <c r="F77" s="1000">
        <v>1</v>
      </c>
      <c r="G77" s="1065">
        <v>1</v>
      </c>
      <c r="H77" s="1065">
        <v>1</v>
      </c>
      <c r="I77" s="1065"/>
      <c r="J77" s="1000"/>
      <c r="K77" s="1065">
        <v>2</v>
      </c>
      <c r="L77" s="1065"/>
      <c r="M77" s="1065"/>
      <c r="N77" s="1000"/>
      <c r="O77" s="1065">
        <v>1</v>
      </c>
      <c r="P77" s="1065"/>
      <c r="Q77" s="1065"/>
      <c r="R77" s="1000">
        <v>1</v>
      </c>
      <c r="S77" s="1065">
        <v>1</v>
      </c>
      <c r="T77" s="1065"/>
      <c r="U77" s="1065"/>
      <c r="V77" s="1000"/>
      <c r="W77" s="1065">
        <v>3</v>
      </c>
      <c r="X77" s="1065"/>
      <c r="Y77" s="1065"/>
      <c r="Z77" s="1000"/>
      <c r="AA77" s="1065"/>
      <c r="AB77" s="1065"/>
      <c r="AC77" s="1065"/>
      <c r="AD77" s="1000"/>
      <c r="AE77" s="1065"/>
      <c r="AF77" s="1065"/>
      <c r="AG77" s="1065"/>
      <c r="AH77" s="1000"/>
      <c r="AI77" s="1065">
        <v>2</v>
      </c>
      <c r="AJ77" s="1065"/>
      <c r="AK77" s="1065"/>
      <c r="AL77" s="1000"/>
      <c r="AM77" s="1000"/>
      <c r="AN77" s="1000"/>
      <c r="AO77" s="1000"/>
      <c r="AQ77" s="1313"/>
      <c r="AR77" s="1313"/>
      <c r="AS77" s="1124"/>
      <c r="AT77" s="859"/>
      <c r="AU77" s="858"/>
      <c r="AX77" s="500"/>
      <c r="AY77" s="488"/>
    </row>
    <row r="78" spans="1:51" s="744" customFormat="1" ht="15.75" x14ac:dyDescent="0.25">
      <c r="B78" s="1323"/>
      <c r="C78" s="1324" t="s">
        <v>1198</v>
      </c>
      <c r="D78" s="1119">
        <f>SUM(F78:AO78)</f>
        <v>42</v>
      </c>
      <c r="E78" s="1115" t="s">
        <v>1199</v>
      </c>
      <c r="F78" s="1000">
        <v>5</v>
      </c>
      <c r="G78" s="1000">
        <v>1</v>
      </c>
      <c r="H78" s="1000"/>
      <c r="I78" s="1000"/>
      <c r="J78" s="1000"/>
      <c r="K78" s="1000"/>
      <c r="L78" s="1000">
        <v>1</v>
      </c>
      <c r="M78" s="1000"/>
      <c r="N78" s="1000"/>
      <c r="O78" s="1000">
        <v>2</v>
      </c>
      <c r="P78" s="1000">
        <v>1</v>
      </c>
      <c r="Q78" s="1000">
        <v>2</v>
      </c>
      <c r="R78" s="1000">
        <v>2</v>
      </c>
      <c r="S78" s="1000">
        <v>4</v>
      </c>
      <c r="T78" s="1000">
        <v>1</v>
      </c>
      <c r="U78" s="1000"/>
      <c r="V78" s="1000">
        <v>4</v>
      </c>
      <c r="W78" s="1000">
        <v>4</v>
      </c>
      <c r="X78" s="1000">
        <v>2</v>
      </c>
      <c r="Y78" s="1000">
        <v>1</v>
      </c>
      <c r="Z78" s="1000">
        <v>1</v>
      </c>
      <c r="AA78" s="1000">
        <v>1</v>
      </c>
      <c r="AB78" s="1000"/>
      <c r="AC78" s="1000"/>
      <c r="AD78" s="1000">
        <v>5</v>
      </c>
      <c r="AE78" s="1000"/>
      <c r="AF78" s="1000">
        <v>2</v>
      </c>
      <c r="AG78" s="1000">
        <v>1</v>
      </c>
      <c r="AH78" s="1000"/>
      <c r="AI78" s="1000"/>
      <c r="AJ78" s="1000"/>
      <c r="AK78" s="1000"/>
      <c r="AL78" s="1000">
        <v>1</v>
      </c>
      <c r="AM78" s="1000"/>
      <c r="AN78" s="1000">
        <v>1</v>
      </c>
      <c r="AO78" s="1000"/>
      <c r="AQ78" s="1313"/>
      <c r="AR78" s="1313"/>
      <c r="AS78" s="1124"/>
      <c r="AT78" s="859"/>
      <c r="AU78" s="858"/>
      <c r="AX78" s="500"/>
      <c r="AY78" s="488"/>
    </row>
    <row r="79" spans="1:51" s="744" customFormat="1" ht="15.75" x14ac:dyDescent="0.25">
      <c r="B79" s="1049"/>
      <c r="C79" s="1325"/>
      <c r="D79" s="1119">
        <f>SUM(F79:AO79)</f>
        <v>8</v>
      </c>
      <c r="E79" s="1115" t="s">
        <v>418</v>
      </c>
      <c r="F79" s="1000">
        <v>1</v>
      </c>
      <c r="G79" s="1123"/>
      <c r="H79" s="1123"/>
      <c r="I79" s="1123"/>
      <c r="J79" s="1000"/>
      <c r="K79" s="1123">
        <v>1</v>
      </c>
      <c r="L79" s="1123"/>
      <c r="M79" s="1123"/>
      <c r="N79" s="1000"/>
      <c r="O79" s="1123">
        <v>1</v>
      </c>
      <c r="P79" s="1123">
        <v>1</v>
      </c>
      <c r="Q79" s="1123"/>
      <c r="R79" s="1000"/>
      <c r="S79" s="1123">
        <v>1</v>
      </c>
      <c r="T79" s="1123">
        <v>1</v>
      </c>
      <c r="U79" s="1123"/>
      <c r="V79" s="1000"/>
      <c r="W79" s="1123"/>
      <c r="X79" s="1123"/>
      <c r="Y79" s="1123"/>
      <c r="Z79" s="1000"/>
      <c r="AA79" s="1123">
        <v>1</v>
      </c>
      <c r="AB79" s="1123"/>
      <c r="AC79" s="1123"/>
      <c r="AD79" s="1000"/>
      <c r="AE79" s="1123"/>
      <c r="AF79" s="1123"/>
      <c r="AG79" s="1123"/>
      <c r="AH79" s="1000"/>
      <c r="AI79" s="1123">
        <v>1</v>
      </c>
      <c r="AJ79" s="1123"/>
      <c r="AK79" s="1123"/>
      <c r="AL79" s="1000"/>
      <c r="AM79" s="1123"/>
      <c r="AN79" s="1123"/>
      <c r="AO79" s="1123"/>
      <c r="AQ79" s="1313"/>
      <c r="AR79" s="1313"/>
      <c r="AS79" s="1124"/>
      <c r="AT79" s="859"/>
      <c r="AU79" s="858"/>
      <c r="AX79" s="500"/>
      <c r="AY79" s="488"/>
    </row>
    <row r="80" spans="1:51" s="744" customFormat="1" ht="15.75" x14ac:dyDescent="0.25">
      <c r="C80" s="1116"/>
      <c r="D80" s="1120">
        <f>SUM(D76:D79)</f>
        <v>118</v>
      </c>
      <c r="E80" s="1121" t="s">
        <v>719</v>
      </c>
      <c r="F80" s="1120">
        <f>SUM(F76:F79)</f>
        <v>10</v>
      </c>
      <c r="G80" s="1120">
        <f t="shared" ref="G80:AO80" si="11">SUM(G76:G79)</f>
        <v>9</v>
      </c>
      <c r="H80" s="1120">
        <f t="shared" si="11"/>
        <v>3</v>
      </c>
      <c r="I80" s="1120">
        <f t="shared" si="11"/>
        <v>0</v>
      </c>
      <c r="J80" s="1120">
        <f t="shared" si="11"/>
        <v>2</v>
      </c>
      <c r="K80" s="1120">
        <f t="shared" si="11"/>
        <v>4</v>
      </c>
      <c r="L80" s="1120">
        <f t="shared" si="11"/>
        <v>1</v>
      </c>
      <c r="M80" s="1120">
        <f t="shared" si="11"/>
        <v>0</v>
      </c>
      <c r="N80" s="1120">
        <f t="shared" si="11"/>
        <v>0</v>
      </c>
      <c r="O80" s="1120">
        <f t="shared" si="11"/>
        <v>6</v>
      </c>
      <c r="P80" s="1120">
        <f t="shared" si="11"/>
        <v>3</v>
      </c>
      <c r="Q80" s="1120">
        <f t="shared" si="11"/>
        <v>4</v>
      </c>
      <c r="R80" s="1120">
        <f t="shared" si="11"/>
        <v>3</v>
      </c>
      <c r="S80" s="1120">
        <f t="shared" si="11"/>
        <v>9</v>
      </c>
      <c r="T80" s="1120">
        <f t="shared" si="11"/>
        <v>2</v>
      </c>
      <c r="U80" s="1120">
        <f t="shared" si="11"/>
        <v>0</v>
      </c>
      <c r="V80" s="1120">
        <f t="shared" si="11"/>
        <v>7</v>
      </c>
      <c r="W80" s="1120">
        <f t="shared" si="11"/>
        <v>9</v>
      </c>
      <c r="X80" s="1120">
        <f t="shared" si="11"/>
        <v>2</v>
      </c>
      <c r="Y80" s="1120">
        <f t="shared" si="11"/>
        <v>2</v>
      </c>
      <c r="Z80" s="1120">
        <f t="shared" si="11"/>
        <v>4</v>
      </c>
      <c r="AA80" s="1120">
        <f t="shared" si="11"/>
        <v>4</v>
      </c>
      <c r="AB80" s="1120">
        <f t="shared" si="11"/>
        <v>2</v>
      </c>
      <c r="AC80" s="1120">
        <f t="shared" si="11"/>
        <v>1</v>
      </c>
      <c r="AD80" s="1120">
        <f t="shared" si="11"/>
        <v>13</v>
      </c>
      <c r="AE80" s="1120">
        <f t="shared" si="11"/>
        <v>2</v>
      </c>
      <c r="AF80" s="1120">
        <f t="shared" si="11"/>
        <v>2</v>
      </c>
      <c r="AG80" s="1120">
        <f t="shared" si="11"/>
        <v>3</v>
      </c>
      <c r="AH80" s="1120">
        <f t="shared" si="11"/>
        <v>0</v>
      </c>
      <c r="AI80" s="1120">
        <f t="shared" si="11"/>
        <v>3</v>
      </c>
      <c r="AJ80" s="1120">
        <f t="shared" si="11"/>
        <v>0</v>
      </c>
      <c r="AK80" s="1120">
        <f t="shared" si="11"/>
        <v>0</v>
      </c>
      <c r="AL80" s="1120">
        <f t="shared" si="11"/>
        <v>3</v>
      </c>
      <c r="AM80" s="1120">
        <f t="shared" si="11"/>
        <v>3</v>
      </c>
      <c r="AN80" s="1120">
        <f t="shared" si="11"/>
        <v>1</v>
      </c>
      <c r="AO80" s="1120">
        <f t="shared" si="11"/>
        <v>1</v>
      </c>
      <c r="AQ80" s="1313"/>
      <c r="AR80" s="1313"/>
      <c r="AT80" s="859"/>
      <c r="AU80" s="858"/>
      <c r="AX80" s="500"/>
      <c r="AY80" s="488"/>
    </row>
    <row r="81" spans="2:71" s="744" customFormat="1" ht="15.75" x14ac:dyDescent="0.25">
      <c r="C81" s="1116"/>
      <c r="D81" s="1122"/>
      <c r="E81" s="1122"/>
      <c r="F81" s="1122"/>
      <c r="G81" s="1122"/>
      <c r="H81" s="1122"/>
      <c r="I81" s="1122"/>
      <c r="J81" s="1122"/>
      <c r="K81" s="1122"/>
      <c r="L81" s="1122"/>
      <c r="M81" s="1122"/>
      <c r="N81" s="1122"/>
      <c r="O81" s="1122"/>
      <c r="P81" s="1122"/>
      <c r="Q81" s="1122"/>
      <c r="R81" s="1122"/>
      <c r="S81" s="1122"/>
      <c r="T81" s="1122"/>
      <c r="U81" s="1122"/>
      <c r="V81" s="1122"/>
      <c r="W81" s="1122"/>
      <c r="X81" s="1122"/>
      <c r="Y81" s="1122"/>
      <c r="Z81" s="1122"/>
      <c r="AA81" s="1122"/>
      <c r="AB81" s="1122"/>
      <c r="AC81" s="1122"/>
      <c r="AD81" s="1122"/>
      <c r="AE81" s="1122"/>
      <c r="AF81" s="1122"/>
      <c r="AG81" s="1122"/>
      <c r="AH81" s="1122"/>
      <c r="AI81" s="1122"/>
      <c r="AJ81" s="1122"/>
      <c r="AK81" s="1122"/>
      <c r="AL81" s="1122"/>
      <c r="AM81" s="1122"/>
      <c r="AN81" s="1122"/>
      <c r="AO81" s="1122"/>
      <c r="AT81" s="859"/>
      <c r="AU81" s="858"/>
      <c r="AX81" s="500"/>
      <c r="AY81" s="488"/>
    </row>
    <row r="82" spans="2:71" s="744" customFormat="1" ht="15.75" x14ac:dyDescent="0.25">
      <c r="B82" s="859" t="s">
        <v>807</v>
      </c>
      <c r="D82" s="1094" t="s">
        <v>817</v>
      </c>
      <c r="AS82" s="1124"/>
      <c r="AT82" s="859"/>
      <c r="AU82" s="858"/>
      <c r="AX82" s="500"/>
      <c r="AY82" s="488"/>
    </row>
    <row r="83" spans="2:71" s="744" customFormat="1" ht="15.75" x14ac:dyDescent="0.25">
      <c r="B83" s="744" t="s">
        <v>808</v>
      </c>
      <c r="D83" s="858" t="s">
        <v>818</v>
      </c>
      <c r="E83" s="744" t="s">
        <v>819</v>
      </c>
      <c r="K83" s="957" t="s">
        <v>889</v>
      </c>
      <c r="L83" s="971" t="s">
        <v>911</v>
      </c>
      <c r="M83" s="858">
        <v>38</v>
      </c>
      <c r="N83" s="999" t="s">
        <v>804</v>
      </c>
      <c r="O83" s="1000">
        <v>1</v>
      </c>
      <c r="P83" s="1000">
        <v>2</v>
      </c>
      <c r="Q83" s="1000">
        <v>3</v>
      </c>
      <c r="R83" s="1000" t="s">
        <v>719</v>
      </c>
      <c r="AT83" s="859"/>
      <c r="AU83" s="858"/>
      <c r="AX83" s="500"/>
      <c r="AY83" s="488"/>
    </row>
    <row r="84" spans="2:71" s="744" customFormat="1" ht="15.75" x14ac:dyDescent="0.25">
      <c r="B84" s="744" t="s">
        <v>809</v>
      </c>
      <c r="D84" s="858" t="s">
        <v>780</v>
      </c>
      <c r="E84" s="744" t="s">
        <v>838</v>
      </c>
      <c r="K84" s="957" t="s">
        <v>890</v>
      </c>
      <c r="L84" s="971" t="s">
        <v>912</v>
      </c>
      <c r="M84" s="858">
        <v>50</v>
      </c>
      <c r="N84" s="1000"/>
      <c r="O84" s="1000"/>
      <c r="P84" s="1000"/>
      <c r="Q84" s="1000"/>
      <c r="R84" s="1000"/>
      <c r="AT84" s="859"/>
      <c r="AU84" s="858"/>
      <c r="AX84" s="500"/>
      <c r="AY84" s="488"/>
    </row>
    <row r="85" spans="2:71" s="744" customFormat="1" ht="15.75" x14ac:dyDescent="0.25">
      <c r="B85" s="744" t="s">
        <v>810</v>
      </c>
      <c r="D85" s="858" t="s">
        <v>778</v>
      </c>
      <c r="E85" s="744" t="s">
        <v>1135</v>
      </c>
      <c r="M85" s="858"/>
      <c r="AT85" s="859"/>
      <c r="AU85" s="858"/>
      <c r="AX85" s="500"/>
      <c r="AY85" s="488"/>
    </row>
    <row r="86" spans="2:71" s="744" customFormat="1" ht="15.75" x14ac:dyDescent="0.25">
      <c r="D86" s="858" t="s">
        <v>23</v>
      </c>
      <c r="E86" s="744" t="s">
        <v>840</v>
      </c>
      <c r="M86" s="858"/>
      <c r="AT86" s="859"/>
      <c r="AU86" s="858"/>
      <c r="AX86" s="500"/>
      <c r="AY86" s="488"/>
    </row>
    <row r="87" spans="2:71" s="744" customFormat="1" ht="16.5" thickBot="1" x14ac:dyDescent="0.3">
      <c r="B87" s="744" t="s">
        <v>1208</v>
      </c>
      <c r="D87" s="858" t="s">
        <v>1136</v>
      </c>
      <c r="E87" s="744" t="s">
        <v>1137</v>
      </c>
      <c r="F87" s="488"/>
      <c r="G87" s="488"/>
      <c r="H87" s="488"/>
      <c r="I87" s="488"/>
      <c r="AE87" s="859" t="s">
        <v>711</v>
      </c>
      <c r="AT87" s="859"/>
      <c r="AU87" s="858"/>
      <c r="AX87" s="500"/>
      <c r="AY87" s="488"/>
    </row>
    <row r="88" spans="2:71" s="744" customFormat="1" ht="15.75" x14ac:dyDescent="0.25">
      <c r="B88" s="860"/>
      <c r="D88" s="858"/>
      <c r="E88" s="993" t="s">
        <v>950</v>
      </c>
      <c r="F88" s="994"/>
      <c r="G88" s="994"/>
      <c r="H88" s="995" t="s">
        <v>711</v>
      </c>
      <c r="I88" s="996"/>
      <c r="AE88" s="1103" t="s">
        <v>22</v>
      </c>
      <c r="AF88" s="1103" t="s">
        <v>72</v>
      </c>
      <c r="AG88" s="1103" t="s">
        <v>108</v>
      </c>
      <c r="AH88" s="1103" t="s">
        <v>116</v>
      </c>
      <c r="AT88" s="859"/>
      <c r="AU88" s="858"/>
      <c r="AX88" s="500"/>
      <c r="AY88" s="488"/>
    </row>
    <row r="89" spans="2:71" s="744" customFormat="1" ht="15.75" x14ac:dyDescent="0.25">
      <c r="D89" s="858"/>
      <c r="E89" s="997" t="s">
        <v>951</v>
      </c>
      <c r="H89" s="1314"/>
      <c r="I89" s="1315"/>
      <c r="AE89" s="524">
        <f>F75+J75+N75+R75+V75+Z75+AD75+AH75+AL75</f>
        <v>42</v>
      </c>
      <c r="AF89" s="524">
        <f>G75+K75+O75+S75+W75+AA75+AE75+AI75+AM75</f>
        <v>49</v>
      </c>
      <c r="AG89" s="524">
        <f>H75+L75+P75+T75+X75+AB75+AF75+AJ75+AN75</f>
        <v>16</v>
      </c>
      <c r="AH89" s="524">
        <f>I75+M75+Q75+U75+Y75+AC75+AG75+AK75+AO75</f>
        <v>11</v>
      </c>
      <c r="AI89" s="488">
        <f>SUM(AE89:AH89)</f>
        <v>118</v>
      </c>
      <c r="AT89" s="859"/>
      <c r="AU89" s="858"/>
      <c r="AX89" s="500"/>
      <c r="AY89" s="488"/>
      <c r="AZ89" s="488"/>
    </row>
    <row r="90" spans="2:71" ht="26.25" x14ac:dyDescent="0.4">
      <c r="E90" s="696" t="s">
        <v>952</v>
      </c>
      <c r="F90" s="988"/>
      <c r="G90" s="988">
        <v>2</v>
      </c>
      <c r="H90" s="1316"/>
      <c r="I90" s="1317"/>
      <c r="AZ90" s="982"/>
      <c r="BA90" s="744"/>
      <c r="BB90" s="744"/>
      <c r="BC90" s="744"/>
      <c r="BD90" s="744"/>
      <c r="BE90" s="744"/>
      <c r="BF90" s="744"/>
      <c r="BG90" s="744"/>
      <c r="BH90" s="744"/>
      <c r="BI90" s="744"/>
      <c r="BJ90" s="744"/>
      <c r="BK90" s="744"/>
      <c r="BL90" s="744"/>
      <c r="BM90" s="744"/>
      <c r="BN90" s="744"/>
      <c r="BO90" s="744"/>
      <c r="BP90" s="744"/>
      <c r="BQ90" s="744"/>
      <c r="BR90" s="744"/>
      <c r="BS90" s="744"/>
    </row>
    <row r="91" spans="2:71" s="982" customFormat="1" ht="27" thickBot="1" x14ac:dyDescent="0.45">
      <c r="D91" s="983"/>
      <c r="E91" s="998" t="s">
        <v>953</v>
      </c>
      <c r="F91" s="986"/>
      <c r="G91" s="986">
        <v>2</v>
      </c>
      <c r="H91" s="1318"/>
      <c r="I91" s="1319"/>
      <c r="J91" s="1025" t="s">
        <v>1370</v>
      </c>
      <c r="AU91" s="983"/>
      <c r="AX91" s="500"/>
      <c r="AY91" s="488"/>
      <c r="AZ91" s="488"/>
      <c r="BA91" s="744"/>
      <c r="BB91" s="744"/>
      <c r="BC91" s="744"/>
      <c r="BD91" s="744"/>
      <c r="BE91" s="744"/>
      <c r="BF91" s="744"/>
      <c r="BG91" s="744"/>
      <c r="BH91" s="744"/>
      <c r="BI91" s="744"/>
      <c r="BJ91" s="744"/>
      <c r="BK91" s="744"/>
      <c r="BL91" s="744"/>
      <c r="BM91" s="744"/>
      <c r="BN91" s="744"/>
      <c r="BO91" s="744"/>
      <c r="BP91" s="744"/>
      <c r="BQ91" s="744"/>
      <c r="BR91" s="744"/>
      <c r="BS91" s="744"/>
    </row>
    <row r="92" spans="2:71" ht="15.75" x14ac:dyDescent="0.25">
      <c r="E92" s="744"/>
      <c r="F92" s="744"/>
      <c r="G92" s="744"/>
      <c r="H92" s="744"/>
      <c r="I92" s="744"/>
      <c r="AZ92" s="859"/>
    </row>
    <row r="93" spans="2:71" s="859" customFormat="1" ht="26.25" x14ac:dyDescent="0.4">
      <c r="B93" s="1160"/>
      <c r="C93" s="1161"/>
      <c r="D93" s="1161"/>
      <c r="E93" s="1161"/>
      <c r="F93" s="744"/>
      <c r="G93" s="744"/>
      <c r="H93" s="744"/>
      <c r="I93" s="744"/>
      <c r="AU93" s="984"/>
      <c r="AX93" s="500"/>
      <c r="AY93" s="488"/>
      <c r="AZ93" s="744"/>
      <c r="BA93" s="982"/>
      <c r="BB93" s="982"/>
      <c r="BC93" s="982"/>
      <c r="BD93" s="982"/>
      <c r="BE93" s="982"/>
      <c r="BF93" s="982"/>
      <c r="BG93" s="982"/>
      <c r="BH93" s="982"/>
      <c r="BI93" s="982"/>
      <c r="BJ93" s="982"/>
      <c r="BK93" s="982"/>
      <c r="BL93" s="982"/>
      <c r="BM93" s="982"/>
      <c r="BN93" s="982"/>
      <c r="BO93" s="982"/>
      <c r="BP93" s="982"/>
      <c r="BQ93" s="982"/>
      <c r="BR93" s="982"/>
      <c r="BS93" s="982"/>
    </row>
    <row r="94" spans="2:71" s="744" customFormat="1" ht="15.75" x14ac:dyDescent="0.25">
      <c r="B94" s="1057" t="s">
        <v>954</v>
      </c>
      <c r="C94" s="1058" t="s">
        <v>719</v>
      </c>
      <c r="D94" s="1058" t="s">
        <v>994</v>
      </c>
      <c r="E94" s="1058" t="s">
        <v>981</v>
      </c>
      <c r="K94" s="971"/>
      <c r="M94" s="971"/>
      <c r="N94" s="971"/>
      <c r="AT94" s="859"/>
      <c r="AU94" s="858"/>
      <c r="AX94" s="500"/>
      <c r="AY94" s="488"/>
      <c r="BA94" s="488"/>
      <c r="BB94" s="488"/>
      <c r="BC94" s="488"/>
      <c r="BD94" s="488"/>
      <c r="BE94" s="488"/>
      <c r="BF94" s="488"/>
      <c r="BG94" s="488"/>
      <c r="BH94" s="488"/>
      <c r="BI94" s="488"/>
      <c r="BJ94" s="488"/>
      <c r="BK94" s="488"/>
      <c r="BL94" s="488"/>
      <c r="BM94" s="488"/>
      <c r="BN94" s="488"/>
      <c r="BO94" s="488"/>
      <c r="BP94" s="488"/>
      <c r="BQ94" s="488"/>
      <c r="BR94" s="488"/>
      <c r="BS94" s="488"/>
    </row>
    <row r="95" spans="2:71" s="744" customFormat="1" ht="15.75" x14ac:dyDescent="0.25">
      <c r="B95" s="1000" t="s">
        <v>1346</v>
      </c>
      <c r="C95" s="1056">
        <v>16</v>
      </c>
      <c r="D95" s="1096"/>
      <c r="E95" s="1059">
        <f>C95-D95</f>
        <v>16</v>
      </c>
      <c r="K95" s="971"/>
      <c r="M95" s="971"/>
      <c r="N95" s="971"/>
      <c r="AT95" s="859"/>
      <c r="AU95" s="858"/>
      <c r="AX95" s="500"/>
      <c r="AY95" s="488"/>
      <c r="BA95" s="859"/>
      <c r="BB95" s="859"/>
      <c r="BC95" s="859"/>
      <c r="BD95" s="859"/>
      <c r="BE95" s="859"/>
      <c r="BF95" s="859"/>
      <c r="BG95" s="859"/>
      <c r="BH95" s="859"/>
      <c r="BI95" s="859"/>
      <c r="BJ95" s="859"/>
      <c r="BK95" s="859"/>
      <c r="BL95" s="859"/>
      <c r="BM95" s="859"/>
      <c r="BN95" s="859"/>
      <c r="BO95" s="859"/>
      <c r="BP95" s="859"/>
      <c r="BQ95" s="859"/>
      <c r="BR95" s="859"/>
      <c r="BS95" s="859"/>
    </row>
    <row r="96" spans="2:71" s="744" customFormat="1" ht="15.75" x14ac:dyDescent="0.25">
      <c r="B96" s="1065" t="s">
        <v>1341</v>
      </c>
      <c r="C96" s="1066">
        <v>10</v>
      </c>
      <c r="D96" s="1097">
        <v>2</v>
      </c>
      <c r="E96" s="1067">
        <f>C96-D96</f>
        <v>8</v>
      </c>
      <c r="F96" s="488"/>
      <c r="G96" s="478"/>
      <c r="H96" s="488"/>
      <c r="I96" s="488"/>
      <c r="K96" s="971"/>
      <c r="M96" s="971"/>
      <c r="N96" s="971"/>
      <c r="AT96" s="859"/>
      <c r="AU96" s="858"/>
      <c r="AX96" s="500"/>
      <c r="AY96" s="488"/>
    </row>
    <row r="97" spans="1:71" s="744" customFormat="1" ht="15.75" x14ac:dyDescent="0.25">
      <c r="B97" s="1000" t="s">
        <v>1279</v>
      </c>
      <c r="C97" s="1056">
        <v>3</v>
      </c>
      <c r="D97" s="1096"/>
      <c r="E97" s="1059">
        <f>C97-D97</f>
        <v>3</v>
      </c>
      <c r="F97" s="488"/>
      <c r="G97" s="488"/>
      <c r="H97" s="488"/>
      <c r="I97" s="488"/>
      <c r="AT97" s="859"/>
      <c r="AU97" s="858"/>
      <c r="AX97" s="500"/>
      <c r="AY97" s="488"/>
    </row>
    <row r="98" spans="1:71" s="744" customFormat="1" ht="15.75" x14ac:dyDescent="0.25">
      <c r="B98" s="1000" t="s">
        <v>183</v>
      </c>
      <c r="C98" s="1056">
        <v>3</v>
      </c>
      <c r="D98" s="1096"/>
      <c r="E98" s="1059">
        <f t="shared" ref="E98:E122" si="12">C98-D98</f>
        <v>3</v>
      </c>
      <c r="F98" s="1213"/>
      <c r="G98" s="1214"/>
      <c r="H98" s="1214"/>
      <c r="I98" s="1214"/>
      <c r="J98" s="1214"/>
      <c r="K98" s="1214"/>
      <c r="L98" s="1214"/>
      <c r="M98" s="1214"/>
      <c r="N98" s="1214"/>
      <c r="O98" s="1214"/>
      <c r="P98" s="1214"/>
      <c r="Q98" s="1214"/>
      <c r="R98" s="1214"/>
      <c r="S98" s="1214"/>
      <c r="T98" s="1214"/>
      <c r="U98" s="1214"/>
      <c r="V98" s="1214"/>
      <c r="W98" s="1214"/>
      <c r="X98" s="1214"/>
      <c r="Y98" s="1214"/>
      <c r="Z98" s="1214"/>
      <c r="AA98" s="1214"/>
      <c r="AB98" s="1214"/>
      <c r="AC98" s="1214"/>
      <c r="AD98" s="1214"/>
      <c r="AE98" s="1214"/>
      <c r="AF98" s="1215"/>
      <c r="AG98" s="1214"/>
      <c r="AH98" s="1215"/>
      <c r="AI98" s="1214"/>
      <c r="AT98" s="859"/>
      <c r="AU98" s="858"/>
      <c r="AX98" s="500"/>
      <c r="AY98" s="488"/>
    </row>
    <row r="99" spans="1:71" s="744" customFormat="1" ht="15.75" x14ac:dyDescent="0.25">
      <c r="B99" s="1000" t="s">
        <v>958</v>
      </c>
      <c r="C99" s="1056">
        <v>3</v>
      </c>
      <c r="D99" s="1096"/>
      <c r="E99" s="1059">
        <f t="shared" si="12"/>
        <v>3</v>
      </c>
      <c r="G99" s="971"/>
      <c r="H99" s="971"/>
      <c r="I99" s="971"/>
      <c r="J99" s="971"/>
      <c r="K99" s="971"/>
      <c r="L99" s="971"/>
      <c r="M99" s="971"/>
      <c r="N99" s="971"/>
      <c r="O99" s="971"/>
      <c r="P99" s="971"/>
      <c r="Q99" s="971"/>
      <c r="R99" s="971"/>
      <c r="S99" s="971"/>
      <c r="T99" s="971"/>
      <c r="U99" s="971"/>
      <c r="V99" s="971"/>
      <c r="W99" s="971"/>
      <c r="X99" s="971"/>
      <c r="Y99" s="971"/>
      <c r="Z99" s="971"/>
      <c r="AA99" s="971"/>
      <c r="AB99" s="971"/>
      <c r="AC99" s="971"/>
      <c r="AD99" s="971"/>
      <c r="AE99" s="971"/>
      <c r="AF99" s="971"/>
      <c r="AG99" s="971"/>
      <c r="AH99" s="971"/>
      <c r="AT99" s="859"/>
      <c r="AU99" s="858"/>
      <c r="AX99" s="500"/>
      <c r="AY99" s="488"/>
    </row>
    <row r="100" spans="1:71" s="744" customFormat="1" ht="15.75" x14ac:dyDescent="0.25">
      <c r="B100" s="1000" t="s">
        <v>69</v>
      </c>
      <c r="C100" s="1056">
        <v>3</v>
      </c>
      <c r="D100" s="1096"/>
      <c r="E100" s="1059">
        <f t="shared" si="12"/>
        <v>3</v>
      </c>
      <c r="F100" s="488"/>
      <c r="G100" s="1163"/>
      <c r="H100" s="1163"/>
      <c r="I100" s="1163"/>
      <c r="J100" s="1163"/>
      <c r="K100" s="1163"/>
      <c r="L100" s="1163"/>
      <c r="M100" s="1163"/>
      <c r="N100" s="1163"/>
      <c r="O100" s="1163"/>
      <c r="P100" s="1163"/>
      <c r="Q100" s="1163"/>
      <c r="R100" s="1163"/>
      <c r="S100" s="1163"/>
      <c r="T100" s="1163"/>
      <c r="U100" s="1163"/>
      <c r="V100" s="1163"/>
      <c r="W100" s="1163"/>
      <c r="X100" s="1163"/>
      <c r="Y100" s="1163"/>
      <c r="Z100" s="1163"/>
      <c r="AA100" s="1163"/>
      <c r="AB100" s="1163"/>
      <c r="AC100" s="1163"/>
      <c r="AD100" s="1163"/>
      <c r="AE100" s="1163"/>
      <c r="AF100" s="1163"/>
      <c r="AG100" s="1163"/>
      <c r="AH100" s="1163"/>
      <c r="AT100" s="859"/>
      <c r="AU100" s="858"/>
      <c r="AX100" s="500"/>
      <c r="AY100" s="488"/>
      <c r="AZ100" s="488"/>
    </row>
    <row r="101" spans="1:71" ht="15" x14ac:dyDescent="0.2">
      <c r="A101" s="744"/>
      <c r="B101" s="1000" t="s">
        <v>175</v>
      </c>
      <c r="C101" s="1056">
        <v>3</v>
      </c>
      <c r="D101" s="1096">
        <v>1</v>
      </c>
      <c r="E101" s="1059">
        <f t="shared" si="12"/>
        <v>2</v>
      </c>
      <c r="N101" s="1312"/>
      <c r="O101" s="1312"/>
      <c r="P101" s="1312"/>
      <c r="BA101" s="744"/>
      <c r="BB101" s="744"/>
      <c r="BC101" s="744"/>
      <c r="BD101" s="744"/>
      <c r="BE101" s="744"/>
      <c r="BF101" s="744"/>
      <c r="BG101" s="744"/>
      <c r="BH101" s="744"/>
      <c r="BI101" s="744"/>
      <c r="BJ101" s="744"/>
      <c r="BK101" s="744"/>
      <c r="BL101" s="744"/>
      <c r="BM101" s="744"/>
      <c r="BN101" s="744"/>
      <c r="BO101" s="744"/>
      <c r="BP101" s="744"/>
      <c r="BQ101" s="744"/>
      <c r="BR101" s="744"/>
      <c r="BS101" s="744"/>
    </row>
    <row r="102" spans="1:71" ht="15" x14ac:dyDescent="0.2">
      <c r="A102" s="744"/>
      <c r="B102" s="1000" t="s">
        <v>962</v>
      </c>
      <c r="C102" s="1056">
        <v>2</v>
      </c>
      <c r="D102" s="1096"/>
      <c r="E102" s="1059">
        <f t="shared" si="12"/>
        <v>2</v>
      </c>
      <c r="N102" s="1312"/>
      <c r="O102" s="1312"/>
      <c r="P102" s="1312"/>
      <c r="BA102" s="744"/>
      <c r="BB102" s="744"/>
      <c r="BC102" s="744"/>
      <c r="BD102" s="744"/>
      <c r="BE102" s="744"/>
      <c r="BF102" s="744"/>
      <c r="BG102" s="744"/>
      <c r="BH102" s="744"/>
      <c r="BI102" s="744"/>
      <c r="BJ102" s="744"/>
      <c r="BK102" s="744"/>
      <c r="BL102" s="744"/>
      <c r="BM102" s="744"/>
      <c r="BN102" s="744"/>
      <c r="BO102" s="744"/>
      <c r="BP102" s="744"/>
      <c r="BQ102" s="744"/>
      <c r="BR102" s="744"/>
      <c r="BS102" s="744"/>
    </row>
    <row r="103" spans="1:71" ht="15" x14ac:dyDescent="0.2">
      <c r="A103" s="744"/>
      <c r="B103" s="1000" t="s">
        <v>1331</v>
      </c>
      <c r="C103" s="1056">
        <v>2</v>
      </c>
      <c r="D103" s="1096"/>
      <c r="E103" s="1059">
        <f t="shared" si="12"/>
        <v>2</v>
      </c>
    </row>
    <row r="104" spans="1:71" ht="15" x14ac:dyDescent="0.2">
      <c r="A104" s="744"/>
      <c r="B104" s="1000" t="s">
        <v>1337</v>
      </c>
      <c r="C104" s="1056">
        <v>2</v>
      </c>
      <c r="D104" s="1096"/>
      <c r="E104" s="1059">
        <f t="shared" si="12"/>
        <v>2</v>
      </c>
    </row>
    <row r="105" spans="1:71" ht="15" x14ac:dyDescent="0.2">
      <c r="A105" s="744"/>
      <c r="B105" s="1000" t="s">
        <v>860</v>
      </c>
      <c r="C105" s="1056">
        <v>2</v>
      </c>
      <c r="D105" s="1096"/>
      <c r="E105" s="1059">
        <f t="shared" si="12"/>
        <v>2</v>
      </c>
    </row>
    <row r="106" spans="1:71" ht="15" x14ac:dyDescent="0.2">
      <c r="A106" s="744"/>
      <c r="B106" s="1000" t="s">
        <v>1267</v>
      </c>
      <c r="C106" s="1056">
        <v>1</v>
      </c>
      <c r="D106" s="1096"/>
      <c r="E106" s="1059">
        <f t="shared" si="12"/>
        <v>1</v>
      </c>
    </row>
    <row r="107" spans="1:71" ht="15" x14ac:dyDescent="0.2">
      <c r="A107" s="744"/>
      <c r="B107" s="1000" t="s">
        <v>1369</v>
      </c>
      <c r="C107" s="1056">
        <v>1</v>
      </c>
      <c r="D107" s="1096"/>
      <c r="E107" s="1059">
        <f t="shared" si="12"/>
        <v>1</v>
      </c>
    </row>
    <row r="108" spans="1:71" ht="15" x14ac:dyDescent="0.2">
      <c r="A108" s="744"/>
      <c r="B108" s="1000" t="s">
        <v>1261</v>
      </c>
      <c r="C108" s="1056">
        <v>1</v>
      </c>
      <c r="D108" s="1096"/>
      <c r="E108" s="1059">
        <f t="shared" si="12"/>
        <v>1</v>
      </c>
    </row>
    <row r="109" spans="1:71" ht="15" x14ac:dyDescent="0.2">
      <c r="A109" s="744"/>
      <c r="B109" s="1000" t="s">
        <v>1262</v>
      </c>
      <c r="C109" s="1056">
        <v>1</v>
      </c>
      <c r="D109" s="1096"/>
      <c r="E109" s="1059">
        <f t="shared" si="12"/>
        <v>1</v>
      </c>
    </row>
    <row r="110" spans="1:71" ht="15" x14ac:dyDescent="0.2">
      <c r="A110" s="744"/>
      <c r="B110" s="1000" t="s">
        <v>1348</v>
      </c>
      <c r="C110" s="1056">
        <v>1</v>
      </c>
      <c r="D110" s="1096"/>
      <c r="E110" s="1059">
        <f t="shared" si="12"/>
        <v>1</v>
      </c>
    </row>
    <row r="111" spans="1:71" ht="15" x14ac:dyDescent="0.2">
      <c r="A111" s="744"/>
      <c r="B111" s="1000" t="s">
        <v>1132</v>
      </c>
      <c r="C111" s="1056">
        <v>1</v>
      </c>
      <c r="D111" s="1096"/>
      <c r="E111" s="1059">
        <f t="shared" si="12"/>
        <v>1</v>
      </c>
    </row>
    <row r="112" spans="1:71" ht="15" x14ac:dyDescent="0.2">
      <c r="A112" s="744"/>
      <c r="B112" s="1000" t="s">
        <v>1048</v>
      </c>
      <c r="C112" s="1056">
        <v>1</v>
      </c>
      <c r="D112" s="1096"/>
      <c r="E112" s="1059">
        <f t="shared" si="12"/>
        <v>1</v>
      </c>
    </row>
    <row r="113" spans="1:20" ht="15" x14ac:dyDescent="0.2">
      <c r="A113" s="744"/>
      <c r="B113" s="1000" t="s">
        <v>1294</v>
      </c>
      <c r="C113" s="1056">
        <v>1</v>
      </c>
      <c r="D113" s="1096">
        <v>1</v>
      </c>
      <c r="E113" s="1059">
        <f t="shared" si="12"/>
        <v>0</v>
      </c>
    </row>
    <row r="114" spans="1:20" ht="15" x14ac:dyDescent="0.2">
      <c r="A114" s="744"/>
      <c r="B114" s="1000" t="s">
        <v>1310</v>
      </c>
      <c r="C114" s="1056">
        <v>1</v>
      </c>
      <c r="D114" s="1096"/>
      <c r="E114" s="1059">
        <f t="shared" si="12"/>
        <v>1</v>
      </c>
    </row>
    <row r="115" spans="1:20" ht="15" x14ac:dyDescent="0.2">
      <c r="A115" s="744"/>
      <c r="B115" s="1000" t="s">
        <v>1312</v>
      </c>
      <c r="C115" s="1056">
        <v>1</v>
      </c>
      <c r="D115" s="1096"/>
      <c r="E115" s="1059">
        <f t="shared" si="12"/>
        <v>1</v>
      </c>
    </row>
    <row r="116" spans="1:20" ht="15" x14ac:dyDescent="0.2">
      <c r="A116" s="744"/>
      <c r="B116" s="1000" t="s">
        <v>1313</v>
      </c>
      <c r="C116" s="1056">
        <v>1</v>
      </c>
      <c r="D116" s="1096"/>
      <c r="E116" s="1059">
        <f t="shared" si="12"/>
        <v>1</v>
      </c>
    </row>
    <row r="117" spans="1:20" ht="15" x14ac:dyDescent="0.2">
      <c r="A117" s="744"/>
      <c r="B117" s="1000" t="s">
        <v>1314</v>
      </c>
      <c r="C117" s="1056">
        <v>1</v>
      </c>
      <c r="D117" s="1096"/>
      <c r="E117" s="1059">
        <f t="shared" si="12"/>
        <v>1</v>
      </c>
    </row>
    <row r="118" spans="1:20" ht="15" x14ac:dyDescent="0.2">
      <c r="A118" s="744"/>
      <c r="B118" s="1000" t="s">
        <v>1316</v>
      </c>
      <c r="C118" s="1056">
        <v>1</v>
      </c>
      <c r="D118" s="1096"/>
      <c r="E118" s="1059">
        <f t="shared" si="12"/>
        <v>1</v>
      </c>
    </row>
    <row r="119" spans="1:20" ht="15" x14ac:dyDescent="0.2">
      <c r="A119" s="744"/>
      <c r="B119" s="1000" t="s">
        <v>904</v>
      </c>
      <c r="C119" s="1056">
        <v>1</v>
      </c>
      <c r="D119" s="1096"/>
      <c r="E119" s="1059">
        <f t="shared" si="12"/>
        <v>1</v>
      </c>
    </row>
    <row r="120" spans="1:20" ht="15.75" x14ac:dyDescent="0.25">
      <c r="A120" s="971"/>
      <c r="B120" s="1162" t="s">
        <v>459</v>
      </c>
      <c r="C120" s="1056">
        <v>1</v>
      </c>
      <c r="D120" s="1216"/>
      <c r="E120" s="1059">
        <f t="shared" si="12"/>
        <v>1</v>
      </c>
      <c r="T120" s="744"/>
    </row>
    <row r="121" spans="1:20" ht="15" x14ac:dyDescent="0.2">
      <c r="A121" s="744"/>
      <c r="B121" s="1000" t="s">
        <v>1241</v>
      </c>
      <c r="C121" s="1056">
        <v>1</v>
      </c>
      <c r="D121" s="1217"/>
      <c r="E121" s="1059">
        <f t="shared" si="12"/>
        <v>1</v>
      </c>
    </row>
    <row r="122" spans="1:20" ht="15" x14ac:dyDescent="0.2">
      <c r="A122" s="971"/>
      <c r="B122" s="1162" t="s">
        <v>194</v>
      </c>
      <c r="C122" s="1056">
        <v>1</v>
      </c>
      <c r="D122" s="1217"/>
      <c r="E122" s="1059">
        <f t="shared" si="12"/>
        <v>1</v>
      </c>
    </row>
    <row r="123" spans="1:20" ht="15.75" x14ac:dyDescent="0.25">
      <c r="B123" s="1057" t="s">
        <v>968</v>
      </c>
      <c r="C123" s="1058">
        <f>SUBTOTAL(9,C95:C122)</f>
        <v>66</v>
      </c>
      <c r="D123" s="1058">
        <f t="shared" ref="D123" si="13">SUBTOTAL(9,D98:D122)</f>
        <v>2</v>
      </c>
      <c r="E123" s="1058">
        <f>SUBTOTAL(9,E95:E122)</f>
        <v>62</v>
      </c>
    </row>
    <row r="124" spans="1:20" x14ac:dyDescent="0.2">
      <c r="C124" s="500"/>
    </row>
    <row r="125" spans="1:20" x14ac:dyDescent="0.2">
      <c r="C125" s="500"/>
    </row>
    <row r="126" spans="1:20" x14ac:dyDescent="0.2">
      <c r="C126" s="500"/>
    </row>
    <row r="127" spans="1:20" x14ac:dyDescent="0.2">
      <c r="C127" s="500"/>
    </row>
    <row r="128" spans="1:20" x14ac:dyDescent="0.2">
      <c r="C128" s="500"/>
    </row>
    <row r="129" spans="3:3" x14ac:dyDescent="0.2">
      <c r="C129" s="500"/>
    </row>
    <row r="130" spans="3:3" x14ac:dyDescent="0.2">
      <c r="C130" s="500"/>
    </row>
    <row r="131" spans="3:3" x14ac:dyDescent="0.2">
      <c r="C131" s="500"/>
    </row>
    <row r="132" spans="3:3" x14ac:dyDescent="0.2">
      <c r="C132" s="500"/>
    </row>
    <row r="133" spans="3:3" x14ac:dyDescent="0.2">
      <c r="C133" s="500"/>
    </row>
    <row r="134" spans="3:3" x14ac:dyDescent="0.2">
      <c r="C134" s="500"/>
    </row>
    <row r="135" spans="3:3" x14ac:dyDescent="0.2">
      <c r="C135" s="500"/>
    </row>
    <row r="136" spans="3:3" x14ac:dyDescent="0.2">
      <c r="C136" s="500"/>
    </row>
    <row r="137" spans="3:3" x14ac:dyDescent="0.2">
      <c r="C137" s="500"/>
    </row>
    <row r="138" spans="3:3" x14ac:dyDescent="0.2">
      <c r="C138" s="500"/>
    </row>
    <row r="139" spans="3:3" x14ac:dyDescent="0.2">
      <c r="C139" s="500"/>
    </row>
    <row r="140" spans="3:3" x14ac:dyDescent="0.2">
      <c r="C140" s="500"/>
    </row>
    <row r="141" spans="3:3" x14ac:dyDescent="0.2">
      <c r="C141" s="500"/>
    </row>
    <row r="142" spans="3:3" x14ac:dyDescent="0.2">
      <c r="C142" s="500"/>
    </row>
    <row r="143" spans="3:3" x14ac:dyDescent="0.2">
      <c r="C143" s="500"/>
    </row>
    <row r="144" spans="3:3" x14ac:dyDescent="0.2">
      <c r="C144" s="500"/>
    </row>
    <row r="145" spans="3:3" x14ac:dyDescent="0.2">
      <c r="C145" s="500"/>
    </row>
    <row r="146" spans="3:3" x14ac:dyDescent="0.2">
      <c r="C146" s="500"/>
    </row>
    <row r="147" spans="3:3" x14ac:dyDescent="0.2">
      <c r="C147" s="500"/>
    </row>
    <row r="148" spans="3:3" x14ac:dyDescent="0.2">
      <c r="C148" s="500"/>
    </row>
    <row r="149" spans="3:3" x14ac:dyDescent="0.2">
      <c r="C149" s="500"/>
    </row>
    <row r="150" spans="3:3" x14ac:dyDescent="0.2">
      <c r="C150" s="500"/>
    </row>
    <row r="151" spans="3:3" x14ac:dyDescent="0.2">
      <c r="C151" s="500"/>
    </row>
    <row r="152" spans="3:3" x14ac:dyDescent="0.2">
      <c r="C152" s="500"/>
    </row>
    <row r="153" spans="3:3" x14ac:dyDescent="0.2">
      <c r="C153" s="500"/>
    </row>
    <row r="154" spans="3:3" x14ac:dyDescent="0.2">
      <c r="C154" s="500"/>
    </row>
    <row r="155" spans="3:3" x14ac:dyDescent="0.2">
      <c r="C155" s="500"/>
    </row>
    <row r="156" spans="3:3" x14ac:dyDescent="0.2">
      <c r="C156" s="500"/>
    </row>
    <row r="157" spans="3:3" x14ac:dyDescent="0.2">
      <c r="C157" s="500"/>
    </row>
  </sheetData>
  <autoFilter ref="AY1:AY121" xr:uid="{00000000-0009-0000-0000-000000000000}"/>
  <sortState xmlns:xlrd2="http://schemas.microsoft.com/office/spreadsheetml/2017/richdata2" ref="AX11:AY37">
    <sortCondition descending="1" ref="AX10"/>
  </sortState>
  <mergeCells count="57">
    <mergeCell ref="R2:U2"/>
    <mergeCell ref="R4:U5"/>
    <mergeCell ref="A2:A7"/>
    <mergeCell ref="F2:I2"/>
    <mergeCell ref="J2:M2"/>
    <mergeCell ref="N2:Q2"/>
    <mergeCell ref="B4:B7"/>
    <mergeCell ref="C4:D7"/>
    <mergeCell ref="F4:I5"/>
    <mergeCell ref="J4:M5"/>
    <mergeCell ref="N4:Q5"/>
    <mergeCell ref="D74:E74"/>
    <mergeCell ref="AU4:AU5"/>
    <mergeCell ref="F6:I6"/>
    <mergeCell ref="J6:M6"/>
    <mergeCell ref="N6:Q6"/>
    <mergeCell ref="R6:U6"/>
    <mergeCell ref="V6:Y6"/>
    <mergeCell ref="Z6:AC6"/>
    <mergeCell ref="AD6:AG6"/>
    <mergeCell ref="V4:Y5"/>
    <mergeCell ref="Z4:AC5"/>
    <mergeCell ref="AD4:AG5"/>
    <mergeCell ref="AH4:AK5"/>
    <mergeCell ref="AP2:AT5"/>
    <mergeCell ref="F3:I3"/>
    <mergeCell ref="J3:M3"/>
    <mergeCell ref="D75:E75"/>
    <mergeCell ref="AQ75:AR75"/>
    <mergeCell ref="B76:B78"/>
    <mergeCell ref="C76:C77"/>
    <mergeCell ref="AQ76:AR76"/>
    <mergeCell ref="AQ77:AR77"/>
    <mergeCell ref="C78:C79"/>
    <mergeCell ref="AQ78:AR78"/>
    <mergeCell ref="AQ79:AR79"/>
    <mergeCell ref="N102:P102"/>
    <mergeCell ref="AQ80:AR80"/>
    <mergeCell ref="H89:I89"/>
    <mergeCell ref="H90:I90"/>
    <mergeCell ref="H91:I91"/>
    <mergeCell ref="AL3:AO3"/>
    <mergeCell ref="AL2:AO2"/>
    <mergeCell ref="AL6:AO6"/>
    <mergeCell ref="AL4:AO5"/>
    <mergeCell ref="N101:P101"/>
    <mergeCell ref="AH6:AK6"/>
    <mergeCell ref="AH3:AK3"/>
    <mergeCell ref="N3:Q3"/>
    <mergeCell ref="R3:U3"/>
    <mergeCell ref="V3:Y3"/>
    <mergeCell ref="Z3:AC3"/>
    <mergeCell ref="AD3:AG3"/>
    <mergeCell ref="V2:Y2"/>
    <mergeCell ref="Z2:AC2"/>
    <mergeCell ref="AD2:AG2"/>
    <mergeCell ref="AH2:A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4" fitToHeight="0" pageOrder="overThenDown" orientation="landscape" horizontalDpi="4294967294" verticalDpi="4294967294" r:id="rId1"/>
  <headerFooter alignWithMargins="0"/>
  <rowBreaks count="1" manualBreakCount="1">
    <brk id="8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07"/>
  <sheetViews>
    <sheetView showGridLines="0" zoomScale="70" zoomScaleNormal="70" zoomScaleSheetLayoutView="80" workbookViewId="0">
      <pane xSplit="5" ySplit="7" topLeftCell="AC34" activePane="bottomRight" state="frozen"/>
      <selection pane="topRight" activeCell="F1" sqref="F1"/>
      <selection pane="bottomLeft" activeCell="A8" sqref="A8"/>
      <selection pane="bottomRight" activeCell="B2" sqref="B2"/>
    </sheetView>
  </sheetViews>
  <sheetFormatPr defaultRowHeight="12.75" x14ac:dyDescent="0.2"/>
  <cols>
    <col min="1" max="1" width="6.140625" style="488" customWidth="1"/>
    <col min="2" max="2" width="33.28515625" style="488" customWidth="1"/>
    <col min="3" max="3" width="33.85546875" style="488" customWidth="1"/>
    <col min="4" max="4" width="5" style="1095" customWidth="1"/>
    <col min="5" max="5" width="22.7109375" style="488" customWidth="1"/>
    <col min="6" max="53" width="8.7109375" style="488" customWidth="1"/>
    <col min="54" max="57" width="10.7109375" style="488" customWidth="1"/>
    <col min="58" max="58" width="10.7109375" style="478" customWidth="1"/>
    <col min="59" max="59" width="17.28515625" style="715" hidden="1" customWidth="1"/>
    <col min="60" max="60" width="3.42578125" style="477" customWidth="1"/>
    <col min="61" max="61" width="11.7109375" style="488" customWidth="1"/>
    <col min="62" max="62" width="12" style="488" customWidth="1"/>
    <col min="63" max="63" width="10.140625" style="488" customWidth="1"/>
    <col min="64" max="16384" width="9.140625" style="488"/>
  </cols>
  <sheetData>
    <row r="1" spans="1:65" s="863" customFormat="1" ht="28.5" customHeight="1" thickBot="1" x14ac:dyDescent="0.45">
      <c r="A1" s="978"/>
      <c r="B1" s="960" t="s">
        <v>1002</v>
      </c>
      <c r="C1" s="960"/>
      <c r="D1" s="1090"/>
      <c r="E1" s="960"/>
      <c r="F1" s="960"/>
      <c r="G1" s="960"/>
      <c r="H1" s="960"/>
      <c r="I1" s="960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  <c r="W1" s="943"/>
      <c r="X1" s="943"/>
      <c r="Y1" s="943"/>
      <c r="Z1" s="943"/>
      <c r="AA1" s="943"/>
      <c r="AB1" s="943"/>
      <c r="AC1" s="943"/>
      <c r="AD1" s="943"/>
      <c r="AE1" s="943"/>
      <c r="AF1" s="943"/>
      <c r="AG1" s="943"/>
      <c r="AH1" s="943"/>
      <c r="AI1" s="943"/>
      <c r="AJ1" s="943"/>
      <c r="AK1" s="943"/>
      <c r="AL1" s="943"/>
      <c r="AM1" s="943"/>
      <c r="AN1" s="943"/>
      <c r="AO1" s="943"/>
      <c r="AP1" s="943"/>
      <c r="AQ1" s="943"/>
      <c r="AR1" s="943"/>
      <c r="AS1" s="943"/>
      <c r="AT1" s="943"/>
      <c r="AU1" s="943"/>
      <c r="AV1" s="943"/>
      <c r="AW1" s="943"/>
      <c r="AX1" s="943"/>
      <c r="AY1" s="943"/>
      <c r="AZ1" s="943"/>
      <c r="BA1" s="943"/>
      <c r="BB1" s="943"/>
      <c r="BC1" s="943"/>
      <c r="BD1" s="943"/>
      <c r="BE1" s="943"/>
      <c r="BF1" s="944"/>
      <c r="BG1" s="864"/>
    </row>
    <row r="2" spans="1:65" s="859" customFormat="1" ht="49.5" customHeight="1" thickBot="1" x14ac:dyDescent="0.3">
      <c r="A2" s="1274" t="s">
        <v>916</v>
      </c>
      <c r="B2" s="979"/>
      <c r="C2" s="980" t="s">
        <v>841</v>
      </c>
      <c r="D2" s="1091"/>
      <c r="E2" s="981"/>
      <c r="F2" s="1276" t="s">
        <v>1125</v>
      </c>
      <c r="G2" s="1277"/>
      <c r="H2" s="1277"/>
      <c r="I2" s="1278"/>
      <c r="J2" s="1277" t="s">
        <v>128</v>
      </c>
      <c r="K2" s="1277"/>
      <c r="L2" s="1277"/>
      <c r="M2" s="1277"/>
      <c r="N2" s="1276" t="s">
        <v>128</v>
      </c>
      <c r="O2" s="1277"/>
      <c r="P2" s="1277"/>
      <c r="Q2" s="1278"/>
      <c r="R2" s="1277" t="s">
        <v>88</v>
      </c>
      <c r="S2" s="1277"/>
      <c r="T2" s="1277"/>
      <c r="U2" s="1277"/>
      <c r="V2" s="1276" t="s">
        <v>401</v>
      </c>
      <c r="W2" s="1277"/>
      <c r="X2" s="1277"/>
      <c r="Y2" s="1278"/>
      <c r="Z2" s="1276" t="s">
        <v>112</v>
      </c>
      <c r="AA2" s="1277"/>
      <c r="AB2" s="1277"/>
      <c r="AC2" s="1278"/>
      <c r="AD2" s="1277" t="s">
        <v>1126</v>
      </c>
      <c r="AE2" s="1277"/>
      <c r="AF2" s="1277"/>
      <c r="AG2" s="1277"/>
      <c r="AH2" s="1276" t="s">
        <v>1127</v>
      </c>
      <c r="AI2" s="1277"/>
      <c r="AJ2" s="1277"/>
      <c r="AK2" s="1278"/>
      <c r="AL2" s="1276" t="s">
        <v>1129</v>
      </c>
      <c r="AM2" s="1277"/>
      <c r="AN2" s="1277"/>
      <c r="AO2" s="1278"/>
      <c r="AP2" s="1276" t="s">
        <v>1179</v>
      </c>
      <c r="AQ2" s="1277"/>
      <c r="AR2" s="1277"/>
      <c r="AS2" s="1278"/>
      <c r="AT2" s="1276" t="s">
        <v>1181</v>
      </c>
      <c r="AU2" s="1277"/>
      <c r="AV2" s="1277"/>
      <c r="AW2" s="1278"/>
      <c r="AX2" s="1276" t="s">
        <v>1175</v>
      </c>
      <c r="AY2" s="1277"/>
      <c r="AZ2" s="1277"/>
      <c r="BA2" s="1278"/>
      <c r="BB2" s="1283" t="s">
        <v>1138</v>
      </c>
      <c r="BC2" s="1283"/>
      <c r="BD2" s="1283"/>
      <c r="BE2" s="1283"/>
      <c r="BF2" s="1284"/>
      <c r="BG2" s="861"/>
      <c r="BJ2" s="744"/>
      <c r="BK2" s="744"/>
      <c r="BL2" s="744"/>
    </row>
    <row r="3" spans="1:65" s="859" customFormat="1" ht="49.5" customHeight="1" thickBot="1" x14ac:dyDescent="0.3">
      <c r="A3" s="1275"/>
      <c r="B3" s="979"/>
      <c r="C3" s="980" t="s">
        <v>842</v>
      </c>
      <c r="D3" s="1091"/>
      <c r="E3" s="981"/>
      <c r="F3" s="1276" t="s">
        <v>1177</v>
      </c>
      <c r="G3" s="1277"/>
      <c r="H3" s="1277"/>
      <c r="I3" s="1278"/>
      <c r="J3" s="1277" t="s">
        <v>1014</v>
      </c>
      <c r="K3" s="1277"/>
      <c r="L3" s="1277"/>
      <c r="M3" s="1277"/>
      <c r="N3" s="1276" t="s">
        <v>152</v>
      </c>
      <c r="O3" s="1277"/>
      <c r="P3" s="1277"/>
      <c r="Q3" s="1278"/>
      <c r="R3" s="1277" t="s">
        <v>1015</v>
      </c>
      <c r="S3" s="1277"/>
      <c r="T3" s="1277"/>
      <c r="U3" s="1277"/>
      <c r="V3" s="1276" t="s">
        <v>440</v>
      </c>
      <c r="W3" s="1277"/>
      <c r="X3" s="1277"/>
      <c r="Y3" s="1278"/>
      <c r="Z3" s="1276" t="s">
        <v>152</v>
      </c>
      <c r="AA3" s="1277"/>
      <c r="AB3" s="1277"/>
      <c r="AC3" s="1278"/>
      <c r="AD3" s="1277" t="s">
        <v>1178</v>
      </c>
      <c r="AE3" s="1277"/>
      <c r="AF3" s="1277"/>
      <c r="AG3" s="1277"/>
      <c r="AH3" s="1276" t="s">
        <v>1128</v>
      </c>
      <c r="AI3" s="1277"/>
      <c r="AJ3" s="1277"/>
      <c r="AK3" s="1278"/>
      <c r="AL3" s="1276" t="s">
        <v>1130</v>
      </c>
      <c r="AM3" s="1277"/>
      <c r="AN3" s="1277"/>
      <c r="AO3" s="1278"/>
      <c r="AP3" s="1276" t="s">
        <v>1180</v>
      </c>
      <c r="AQ3" s="1277"/>
      <c r="AR3" s="1277"/>
      <c r="AS3" s="1278"/>
      <c r="AT3" s="1276" t="s">
        <v>1183</v>
      </c>
      <c r="AU3" s="1277"/>
      <c r="AV3" s="1277"/>
      <c r="AW3" s="1278"/>
      <c r="AX3" s="1276" t="s">
        <v>1176</v>
      </c>
      <c r="AY3" s="1277"/>
      <c r="AZ3" s="1277"/>
      <c r="BA3" s="1278"/>
      <c r="BB3" s="1285"/>
      <c r="BC3" s="1285"/>
      <c r="BD3" s="1285"/>
      <c r="BE3" s="1285"/>
      <c r="BF3" s="1286"/>
      <c r="BG3" s="861"/>
      <c r="BJ3" s="744">
        <v>1</v>
      </c>
      <c r="BK3" s="744" t="s">
        <v>1134</v>
      </c>
      <c r="BL3" s="744"/>
      <c r="BM3" s="744">
        <v>1</v>
      </c>
    </row>
    <row r="4" spans="1:65" s="859" customFormat="1" ht="18" customHeight="1" x14ac:dyDescent="0.25">
      <c r="A4" s="1275"/>
      <c r="B4" s="1289" t="s">
        <v>1</v>
      </c>
      <c r="C4" s="1289" t="s">
        <v>2</v>
      </c>
      <c r="D4" s="1308"/>
      <c r="E4" s="1087" t="s">
        <v>1139</v>
      </c>
      <c r="F4" s="1335" t="s">
        <v>1003</v>
      </c>
      <c r="G4" s="1336"/>
      <c r="H4" s="1336"/>
      <c r="I4" s="1337"/>
      <c r="J4" s="1336" t="s">
        <v>1004</v>
      </c>
      <c r="K4" s="1336"/>
      <c r="L4" s="1336"/>
      <c r="M4" s="1336"/>
      <c r="N4" s="1335" t="s">
        <v>1005</v>
      </c>
      <c r="O4" s="1336"/>
      <c r="P4" s="1336"/>
      <c r="Q4" s="1337"/>
      <c r="R4" s="1336" t="s">
        <v>1006</v>
      </c>
      <c r="S4" s="1336"/>
      <c r="T4" s="1336"/>
      <c r="U4" s="1336"/>
      <c r="V4" s="1335" t="s">
        <v>1141</v>
      </c>
      <c r="W4" s="1336"/>
      <c r="X4" s="1336"/>
      <c r="Y4" s="1337"/>
      <c r="Z4" s="1335" t="s">
        <v>1013</v>
      </c>
      <c r="AA4" s="1336"/>
      <c r="AB4" s="1336"/>
      <c r="AC4" s="1337"/>
      <c r="AD4" s="1335" t="s">
        <v>1123</v>
      </c>
      <c r="AE4" s="1336"/>
      <c r="AF4" s="1336"/>
      <c r="AG4" s="1337"/>
      <c r="AH4" s="1335" t="s">
        <v>1016</v>
      </c>
      <c r="AI4" s="1336"/>
      <c r="AJ4" s="1336"/>
      <c r="AK4" s="1337"/>
      <c r="AL4" s="1335" t="s">
        <v>1122</v>
      </c>
      <c r="AM4" s="1336"/>
      <c r="AN4" s="1336"/>
      <c r="AO4" s="1337"/>
      <c r="AP4" s="1335" t="s">
        <v>1124</v>
      </c>
      <c r="AQ4" s="1336"/>
      <c r="AR4" s="1336"/>
      <c r="AS4" s="1337"/>
      <c r="AT4" s="1335" t="s">
        <v>1158</v>
      </c>
      <c r="AU4" s="1336"/>
      <c r="AV4" s="1336"/>
      <c r="AW4" s="1337"/>
      <c r="AX4" s="1335" t="s">
        <v>1157</v>
      </c>
      <c r="AY4" s="1336"/>
      <c r="AZ4" s="1336"/>
      <c r="BA4" s="1337"/>
      <c r="BB4" s="1285"/>
      <c r="BC4" s="1285"/>
      <c r="BD4" s="1285"/>
      <c r="BE4" s="1285"/>
      <c r="BF4" s="1286"/>
      <c r="BG4" s="1279" t="s">
        <v>617</v>
      </c>
      <c r="BJ4" s="744"/>
      <c r="BK4" s="744"/>
      <c r="BL4" s="744"/>
      <c r="BM4" s="744"/>
    </row>
    <row r="5" spans="1:65" s="859" customFormat="1" ht="45" customHeight="1" thickBot="1" x14ac:dyDescent="0.3">
      <c r="A5" s="1275"/>
      <c r="B5" s="1290"/>
      <c r="C5" s="1290"/>
      <c r="D5" s="1309"/>
      <c r="E5" s="1088" t="s">
        <v>1140</v>
      </c>
      <c r="F5" s="1338"/>
      <c r="G5" s="1339"/>
      <c r="H5" s="1339"/>
      <c r="I5" s="1340"/>
      <c r="J5" s="1339"/>
      <c r="K5" s="1339"/>
      <c r="L5" s="1339"/>
      <c r="M5" s="1339"/>
      <c r="N5" s="1338"/>
      <c r="O5" s="1339"/>
      <c r="P5" s="1339"/>
      <c r="Q5" s="1340"/>
      <c r="R5" s="1339"/>
      <c r="S5" s="1339"/>
      <c r="T5" s="1339"/>
      <c r="U5" s="1339"/>
      <c r="V5" s="1338"/>
      <c r="W5" s="1339"/>
      <c r="X5" s="1339"/>
      <c r="Y5" s="1340"/>
      <c r="Z5" s="1338"/>
      <c r="AA5" s="1339"/>
      <c r="AB5" s="1339"/>
      <c r="AC5" s="1340"/>
      <c r="AD5" s="1338"/>
      <c r="AE5" s="1339"/>
      <c r="AF5" s="1339"/>
      <c r="AG5" s="1340"/>
      <c r="AH5" s="1338"/>
      <c r="AI5" s="1339"/>
      <c r="AJ5" s="1339"/>
      <c r="AK5" s="1340"/>
      <c r="AL5" s="1338"/>
      <c r="AM5" s="1339"/>
      <c r="AN5" s="1339"/>
      <c r="AO5" s="1340"/>
      <c r="AP5" s="1338"/>
      <c r="AQ5" s="1339"/>
      <c r="AR5" s="1339"/>
      <c r="AS5" s="1340"/>
      <c r="AT5" s="1338"/>
      <c r="AU5" s="1339"/>
      <c r="AV5" s="1339"/>
      <c r="AW5" s="1340"/>
      <c r="AX5" s="1338"/>
      <c r="AY5" s="1339"/>
      <c r="AZ5" s="1339"/>
      <c r="BA5" s="1340"/>
      <c r="BB5" s="1285"/>
      <c r="BC5" s="1285"/>
      <c r="BD5" s="1285"/>
      <c r="BE5" s="1285"/>
      <c r="BF5" s="1286"/>
      <c r="BG5" s="1280"/>
      <c r="BJ5" s="744"/>
      <c r="BK5" s="488"/>
      <c r="BL5" s="488"/>
      <c r="BM5" s="744"/>
    </row>
    <row r="6" spans="1:65" s="859" customFormat="1" ht="39" customHeight="1" thickBot="1" x14ac:dyDescent="0.3">
      <c r="A6" s="1275"/>
      <c r="B6" s="1290"/>
      <c r="C6" s="1290"/>
      <c r="D6" s="1309"/>
      <c r="E6" s="1106" t="s">
        <v>1007</v>
      </c>
      <c r="F6" s="1276" t="s">
        <v>1008</v>
      </c>
      <c r="G6" s="1277"/>
      <c r="H6" s="1277"/>
      <c r="I6" s="1278"/>
      <c r="J6" s="1276" t="s">
        <v>1009</v>
      </c>
      <c r="K6" s="1277"/>
      <c r="L6" s="1277"/>
      <c r="M6" s="1278"/>
      <c r="N6" s="1276" t="s">
        <v>1010</v>
      </c>
      <c r="O6" s="1277"/>
      <c r="P6" s="1277"/>
      <c r="Q6" s="1278"/>
      <c r="R6" s="1276" t="s">
        <v>1011</v>
      </c>
      <c r="S6" s="1277"/>
      <c r="T6" s="1277"/>
      <c r="U6" s="1278"/>
      <c r="V6" s="1276" t="s">
        <v>1142</v>
      </c>
      <c r="W6" s="1277"/>
      <c r="X6" s="1277"/>
      <c r="Y6" s="1278"/>
      <c r="Z6" s="1276" t="s">
        <v>1012</v>
      </c>
      <c r="AA6" s="1277"/>
      <c r="AB6" s="1277"/>
      <c r="AC6" s="1278"/>
      <c r="AD6" s="1276" t="s">
        <v>1008</v>
      </c>
      <c r="AE6" s="1277"/>
      <c r="AF6" s="1277"/>
      <c r="AG6" s="1278"/>
      <c r="AH6" s="1276" t="s">
        <v>1017</v>
      </c>
      <c r="AI6" s="1277"/>
      <c r="AJ6" s="1277"/>
      <c r="AK6" s="1278"/>
      <c r="AL6" s="1276" t="s">
        <v>1163</v>
      </c>
      <c r="AM6" s="1277"/>
      <c r="AN6" s="1277"/>
      <c r="AO6" s="1278"/>
      <c r="AP6" s="1276" t="s">
        <v>1008</v>
      </c>
      <c r="AQ6" s="1277"/>
      <c r="AR6" s="1277"/>
      <c r="AS6" s="1278"/>
      <c r="AT6" s="1276" t="s">
        <v>1142</v>
      </c>
      <c r="AU6" s="1277"/>
      <c r="AV6" s="1277"/>
      <c r="AW6" s="1278"/>
      <c r="AX6" s="1276" t="s">
        <v>1008</v>
      </c>
      <c r="AY6" s="1277"/>
      <c r="AZ6" s="1277"/>
      <c r="BA6" s="1278"/>
      <c r="BB6" s="1104"/>
      <c r="BC6" s="1104"/>
      <c r="BD6" s="1104"/>
      <c r="BE6" s="1104"/>
      <c r="BF6" s="1105"/>
      <c r="BG6" s="861"/>
      <c r="BJ6" s="744"/>
      <c r="BK6" s="488"/>
      <c r="BL6" s="488"/>
      <c r="BM6" s="744"/>
    </row>
    <row r="7" spans="1:65" s="859" customFormat="1" ht="22.5" customHeight="1" thickBot="1" x14ac:dyDescent="0.35">
      <c r="A7" s="1275"/>
      <c r="B7" s="1287"/>
      <c r="C7" s="1287"/>
      <c r="D7" s="1310"/>
      <c r="E7" s="889" t="s">
        <v>4</v>
      </c>
      <c r="F7" s="891" t="s">
        <v>804</v>
      </c>
      <c r="G7" s="892">
        <v>1</v>
      </c>
      <c r="H7" s="892">
        <v>2</v>
      </c>
      <c r="I7" s="893">
        <v>3</v>
      </c>
      <c r="J7" s="894" t="s">
        <v>804</v>
      </c>
      <c r="K7" s="892">
        <v>1</v>
      </c>
      <c r="L7" s="892">
        <v>2</v>
      </c>
      <c r="M7" s="895">
        <v>3</v>
      </c>
      <c r="N7" s="891" t="s">
        <v>804</v>
      </c>
      <c r="O7" s="892">
        <v>1</v>
      </c>
      <c r="P7" s="892">
        <v>2</v>
      </c>
      <c r="Q7" s="893">
        <v>3</v>
      </c>
      <c r="R7" s="894" t="s">
        <v>804</v>
      </c>
      <c r="S7" s="892">
        <v>1</v>
      </c>
      <c r="T7" s="892">
        <v>2</v>
      </c>
      <c r="U7" s="895">
        <v>3</v>
      </c>
      <c r="V7" s="891" t="s">
        <v>804</v>
      </c>
      <c r="W7" s="892">
        <v>1</v>
      </c>
      <c r="X7" s="892">
        <v>2</v>
      </c>
      <c r="Y7" s="893">
        <v>3</v>
      </c>
      <c r="Z7" s="891" t="s">
        <v>804</v>
      </c>
      <c r="AA7" s="892">
        <v>1</v>
      </c>
      <c r="AB7" s="892">
        <v>2</v>
      </c>
      <c r="AC7" s="893">
        <v>3</v>
      </c>
      <c r="AD7" s="894" t="s">
        <v>804</v>
      </c>
      <c r="AE7" s="892">
        <v>1</v>
      </c>
      <c r="AF7" s="892">
        <v>2</v>
      </c>
      <c r="AG7" s="895">
        <v>3</v>
      </c>
      <c r="AH7" s="891" t="s">
        <v>804</v>
      </c>
      <c r="AI7" s="892">
        <v>1</v>
      </c>
      <c r="AJ7" s="892">
        <v>2</v>
      </c>
      <c r="AK7" s="893">
        <v>3</v>
      </c>
      <c r="AL7" s="891" t="s">
        <v>804</v>
      </c>
      <c r="AM7" s="892">
        <v>1</v>
      </c>
      <c r="AN7" s="892">
        <v>2</v>
      </c>
      <c r="AO7" s="893">
        <v>3</v>
      </c>
      <c r="AP7" s="894" t="s">
        <v>804</v>
      </c>
      <c r="AQ7" s="892">
        <v>1</v>
      </c>
      <c r="AR7" s="892">
        <v>2</v>
      </c>
      <c r="AS7" s="895">
        <v>3</v>
      </c>
      <c r="AT7" s="891" t="s">
        <v>804</v>
      </c>
      <c r="AU7" s="892">
        <v>1</v>
      </c>
      <c r="AV7" s="892">
        <v>2</v>
      </c>
      <c r="AW7" s="893">
        <v>3</v>
      </c>
      <c r="AX7" s="891" t="s">
        <v>804</v>
      </c>
      <c r="AY7" s="892">
        <v>1</v>
      </c>
      <c r="AZ7" s="892">
        <v>2</v>
      </c>
      <c r="BA7" s="893">
        <v>3</v>
      </c>
      <c r="BB7" s="1082" t="s">
        <v>804</v>
      </c>
      <c r="BC7" s="1083">
        <v>1</v>
      </c>
      <c r="BD7" s="1084">
        <v>2</v>
      </c>
      <c r="BE7" s="1085">
        <v>3</v>
      </c>
      <c r="BF7" s="1086" t="s">
        <v>811</v>
      </c>
      <c r="BG7" s="861"/>
      <c r="BJ7" s="744"/>
      <c r="BK7" s="488"/>
      <c r="BL7" s="488"/>
      <c r="BM7" s="744"/>
    </row>
    <row r="8" spans="1:65" s="744" customFormat="1" ht="17.25" customHeight="1" x14ac:dyDescent="0.25">
      <c r="A8" s="1125">
        <v>1</v>
      </c>
      <c r="B8" s="1126" t="s">
        <v>1074</v>
      </c>
      <c r="C8" s="883" t="s">
        <v>751</v>
      </c>
      <c r="D8" s="1092" t="s">
        <v>1148</v>
      </c>
      <c r="E8" s="1080" t="s">
        <v>1134</v>
      </c>
      <c r="F8" s="871">
        <v>173</v>
      </c>
      <c r="G8" s="869"/>
      <c r="H8" s="869"/>
      <c r="I8" s="867"/>
      <c r="J8" s="868"/>
      <c r="K8" s="869"/>
      <c r="L8" s="869"/>
      <c r="M8" s="870"/>
      <c r="N8" s="871"/>
      <c r="O8" s="869"/>
      <c r="P8" s="869"/>
      <c r="Q8" s="867"/>
      <c r="R8" s="868"/>
      <c r="S8" s="869"/>
      <c r="T8" s="869"/>
      <c r="U8" s="870"/>
      <c r="V8" s="871"/>
      <c r="W8" s="869"/>
      <c r="X8" s="869"/>
      <c r="Y8" s="867"/>
      <c r="Z8" s="868"/>
      <c r="AA8" s="869"/>
      <c r="AB8" s="869"/>
      <c r="AC8" s="867"/>
      <c r="AD8" s="868"/>
      <c r="AE8" s="869"/>
      <c r="AF8" s="869"/>
      <c r="AG8" s="870"/>
      <c r="AH8" s="871"/>
      <c r="AI8" s="869"/>
      <c r="AJ8" s="869"/>
      <c r="AK8" s="867"/>
      <c r="AL8" s="871"/>
      <c r="AM8" s="869"/>
      <c r="AN8" s="869"/>
      <c r="AO8" s="867"/>
      <c r="AP8" s="868"/>
      <c r="AQ8" s="869"/>
      <c r="AR8" s="869"/>
      <c r="AS8" s="870"/>
      <c r="AT8" s="871"/>
      <c r="AU8" s="869"/>
      <c r="AV8" s="869"/>
      <c r="AW8" s="867"/>
      <c r="AX8" s="871"/>
      <c r="AY8" s="869">
        <v>178.5</v>
      </c>
      <c r="AZ8" s="869"/>
      <c r="BA8" s="867"/>
      <c r="BB8" s="856">
        <f>F8+J8+N8+R8+V8+Z8+AD8+AH8+AL8+AP8+AT8+AX8</f>
        <v>173</v>
      </c>
      <c r="BC8" s="857">
        <f>G8+K8+O8+S8+W8+AA8+AE8+AI8+AM8+AQ8+AU8+AY8</f>
        <v>178.5</v>
      </c>
      <c r="BD8" s="857">
        <f>H8+L8+P8+T8+X8+AB8+AF8+AJ8+AN8+AR8+AV8+AZ8</f>
        <v>0</v>
      </c>
      <c r="BE8" s="927">
        <f>I8+M8+Q8+U8+Y8+AC8+AG8+AK8+AO8+AS8+AW8+BA8</f>
        <v>0</v>
      </c>
      <c r="BF8" s="1089">
        <f>SUM(BB8:BE8)</f>
        <v>351.5</v>
      </c>
      <c r="BG8" s="759"/>
      <c r="BK8" s="488"/>
      <c r="BL8" s="488"/>
    </row>
    <row r="9" spans="1:65" s="744" customFormat="1" ht="17.25" customHeight="1" x14ac:dyDescent="0.25">
      <c r="A9" s="1125">
        <f>A8+1</f>
        <v>2</v>
      </c>
      <c r="B9" s="746" t="s">
        <v>1075</v>
      </c>
      <c r="C9" s="829" t="s">
        <v>1119</v>
      </c>
      <c r="D9" s="1093" t="s">
        <v>1148</v>
      </c>
      <c r="E9" s="1081" t="s">
        <v>26</v>
      </c>
      <c r="F9" s="828">
        <v>271.5</v>
      </c>
      <c r="G9" s="872"/>
      <c r="H9" s="872"/>
      <c r="I9" s="873"/>
      <c r="J9" s="874"/>
      <c r="K9" s="853"/>
      <c r="L9" s="853"/>
      <c r="M9" s="851"/>
      <c r="N9" s="852">
        <v>285</v>
      </c>
      <c r="O9" s="853"/>
      <c r="P9" s="853"/>
      <c r="Q9" s="873"/>
      <c r="R9" s="874"/>
      <c r="S9" s="853"/>
      <c r="T9" s="853"/>
      <c r="U9" s="851"/>
      <c r="V9" s="852"/>
      <c r="W9" s="853"/>
      <c r="X9" s="853"/>
      <c r="Y9" s="873"/>
      <c r="Z9" s="874"/>
      <c r="AA9" s="853">
        <v>284.5</v>
      </c>
      <c r="AB9" s="853"/>
      <c r="AC9" s="873"/>
      <c r="AD9" s="874"/>
      <c r="AE9" s="853"/>
      <c r="AF9" s="853"/>
      <c r="AG9" s="851"/>
      <c r="AH9" s="852"/>
      <c r="AI9" s="853"/>
      <c r="AJ9" s="853"/>
      <c r="AK9" s="873"/>
      <c r="AL9" s="852"/>
      <c r="AM9" s="853"/>
      <c r="AN9" s="853"/>
      <c r="AO9" s="873"/>
      <c r="AP9" s="874"/>
      <c r="AQ9" s="853">
        <v>279.5</v>
      </c>
      <c r="AR9" s="853"/>
      <c r="AS9" s="851"/>
      <c r="AT9" s="852"/>
      <c r="AU9" s="853"/>
      <c r="AV9" s="853"/>
      <c r="AW9" s="873"/>
      <c r="AX9" s="852"/>
      <c r="AY9" s="853"/>
      <c r="AZ9" s="853"/>
      <c r="BA9" s="873"/>
      <c r="BB9" s="856">
        <f t="shared" ref="BB9:BE66" si="0">F9+J9+N9+R9+V9+Z9+AD9+AH9+AL9+AP9+AT9+AX9</f>
        <v>556.5</v>
      </c>
      <c r="BC9" s="857">
        <f t="shared" si="0"/>
        <v>564</v>
      </c>
      <c r="BD9" s="857">
        <f t="shared" si="0"/>
        <v>0</v>
      </c>
      <c r="BE9" s="927">
        <f t="shared" si="0"/>
        <v>0</v>
      </c>
      <c r="BF9" s="1089">
        <f t="shared" ref="BF9:BF72" si="1">SUM(BB9:BE9)</f>
        <v>1120.5</v>
      </c>
      <c r="BG9" s="767"/>
      <c r="BJ9" s="744">
        <f t="shared" ref="BJ9:BJ68" si="2">BJ8+1</f>
        <v>1</v>
      </c>
      <c r="BK9" s="488" t="s">
        <v>1120</v>
      </c>
      <c r="BL9" s="488"/>
      <c r="BM9" s="744">
        <v>7</v>
      </c>
    </row>
    <row r="10" spans="1:65" s="744" customFormat="1" ht="17.25" customHeight="1" x14ac:dyDescent="0.25">
      <c r="A10" s="1125">
        <f t="shared" ref="A10:A73" si="3">A9+1</f>
        <v>3</v>
      </c>
      <c r="B10" s="746" t="s">
        <v>1076</v>
      </c>
      <c r="C10" s="829" t="s">
        <v>1018</v>
      </c>
      <c r="D10" s="1093" t="s">
        <v>1149</v>
      </c>
      <c r="E10" s="1081" t="s">
        <v>418</v>
      </c>
      <c r="F10" s="875">
        <v>165</v>
      </c>
      <c r="G10" s="876"/>
      <c r="H10" s="876"/>
      <c r="I10" s="873"/>
      <c r="J10" s="874"/>
      <c r="K10" s="853"/>
      <c r="L10" s="853"/>
      <c r="M10" s="851"/>
      <c r="N10" s="852"/>
      <c r="O10" s="853"/>
      <c r="P10" s="853"/>
      <c r="Q10" s="873"/>
      <c r="R10" s="874"/>
      <c r="S10" s="853"/>
      <c r="T10" s="853"/>
      <c r="U10" s="851"/>
      <c r="V10" s="852"/>
      <c r="W10" s="853"/>
      <c r="X10" s="853"/>
      <c r="Y10" s="873"/>
      <c r="Z10" s="874"/>
      <c r="AA10" s="853"/>
      <c r="AB10" s="853"/>
      <c r="AC10" s="873"/>
      <c r="AD10" s="874">
        <v>217</v>
      </c>
      <c r="AE10" s="853"/>
      <c r="AF10" s="853"/>
      <c r="AG10" s="851"/>
      <c r="AH10" s="852"/>
      <c r="AI10" s="853"/>
      <c r="AJ10" s="853"/>
      <c r="AK10" s="873"/>
      <c r="AL10" s="852"/>
      <c r="AM10" s="853"/>
      <c r="AN10" s="853"/>
      <c r="AO10" s="873"/>
      <c r="AP10" s="874"/>
      <c r="AQ10" s="853"/>
      <c r="AR10" s="853"/>
      <c r="AS10" s="851"/>
      <c r="AT10" s="852"/>
      <c r="AU10" s="853"/>
      <c r="AV10" s="853"/>
      <c r="AW10" s="873"/>
      <c r="AX10" s="852">
        <v>238</v>
      </c>
      <c r="AY10" s="853"/>
      <c r="AZ10" s="853"/>
      <c r="BA10" s="873"/>
      <c r="BB10" s="856">
        <f t="shared" si="0"/>
        <v>620</v>
      </c>
      <c r="BC10" s="857">
        <f t="shared" si="0"/>
        <v>0</v>
      </c>
      <c r="BD10" s="857">
        <f t="shared" si="0"/>
        <v>0</v>
      </c>
      <c r="BE10" s="927">
        <f t="shared" si="0"/>
        <v>0</v>
      </c>
      <c r="BF10" s="1089">
        <f t="shared" si="1"/>
        <v>620</v>
      </c>
      <c r="BG10" s="767"/>
      <c r="BJ10" s="744">
        <f t="shared" si="2"/>
        <v>2</v>
      </c>
      <c r="BK10" s="488" t="s">
        <v>175</v>
      </c>
      <c r="BL10" s="488"/>
      <c r="BM10" s="488">
        <v>2</v>
      </c>
    </row>
    <row r="11" spans="1:65" s="744" customFormat="1" ht="17.25" customHeight="1" x14ac:dyDescent="0.25">
      <c r="A11" s="1125">
        <f t="shared" si="3"/>
        <v>4</v>
      </c>
      <c r="B11" s="746" t="s">
        <v>881</v>
      </c>
      <c r="C11" s="829" t="s">
        <v>562</v>
      </c>
      <c r="D11" s="1132" t="s">
        <v>1148</v>
      </c>
      <c r="E11" s="1133" t="s">
        <v>418</v>
      </c>
      <c r="F11" s="828"/>
      <c r="G11" s="872">
        <v>255.5</v>
      </c>
      <c r="H11" s="872"/>
      <c r="I11" s="873"/>
      <c r="J11" s="874"/>
      <c r="K11" s="853"/>
      <c r="L11" s="853"/>
      <c r="M11" s="851"/>
      <c r="N11" s="852"/>
      <c r="O11" s="853"/>
      <c r="P11" s="853"/>
      <c r="Q11" s="873"/>
      <c r="R11" s="874"/>
      <c r="S11" s="853">
        <v>276.5</v>
      </c>
      <c r="T11" s="853"/>
      <c r="U11" s="851"/>
      <c r="V11" s="852"/>
      <c r="W11" s="853"/>
      <c r="X11" s="853"/>
      <c r="Y11" s="873"/>
      <c r="Z11" s="874"/>
      <c r="AA11" s="853"/>
      <c r="AB11" s="853"/>
      <c r="AC11" s="873"/>
      <c r="AD11" s="874"/>
      <c r="AE11" s="853"/>
      <c r="AF11" s="853">
        <v>148.5</v>
      </c>
      <c r="AG11" s="851"/>
      <c r="AH11" s="852"/>
      <c r="AI11" s="853"/>
      <c r="AJ11" s="853"/>
      <c r="AK11" s="873"/>
      <c r="AL11" s="852"/>
      <c r="AM11" s="853"/>
      <c r="AN11" s="853"/>
      <c r="AO11" s="873"/>
      <c r="AP11" s="874"/>
      <c r="AQ11" s="853"/>
      <c r="AR11" s="853">
        <v>243</v>
      </c>
      <c r="AS11" s="851"/>
      <c r="AT11" s="852"/>
      <c r="AU11" s="853"/>
      <c r="AV11" s="853">
        <v>212.5</v>
      </c>
      <c r="AW11" s="873"/>
      <c r="AX11" s="852"/>
      <c r="AY11" s="853"/>
      <c r="AZ11" s="853"/>
      <c r="BA11" s="873"/>
      <c r="BB11" s="856">
        <f t="shared" si="0"/>
        <v>0</v>
      </c>
      <c r="BC11" s="857">
        <f t="shared" si="0"/>
        <v>532</v>
      </c>
      <c r="BD11" s="857">
        <f t="shared" si="0"/>
        <v>604</v>
      </c>
      <c r="BE11" s="927">
        <f t="shared" si="0"/>
        <v>0</v>
      </c>
      <c r="BF11" s="1089">
        <f t="shared" si="1"/>
        <v>1136</v>
      </c>
      <c r="BG11" s="767"/>
      <c r="BJ11" s="744">
        <f t="shared" si="2"/>
        <v>3</v>
      </c>
      <c r="BK11" s="488" t="s">
        <v>26</v>
      </c>
      <c r="BL11" s="488"/>
      <c r="BM11" s="488"/>
    </row>
    <row r="12" spans="1:65" s="744" customFormat="1" ht="17.25" customHeight="1" x14ac:dyDescent="0.25">
      <c r="A12" s="1125">
        <f t="shared" si="3"/>
        <v>5</v>
      </c>
      <c r="B12" s="746" t="s">
        <v>1078</v>
      </c>
      <c r="C12" s="829" t="s">
        <v>1019</v>
      </c>
      <c r="D12" s="965" t="s">
        <v>1149</v>
      </c>
      <c r="E12" s="961" t="s">
        <v>418</v>
      </c>
      <c r="F12" s="828"/>
      <c r="G12" s="872">
        <v>249</v>
      </c>
      <c r="H12" s="872"/>
      <c r="I12" s="873"/>
      <c r="J12" s="874"/>
      <c r="K12" s="853"/>
      <c r="L12" s="853"/>
      <c r="M12" s="851"/>
      <c r="N12" s="852"/>
      <c r="O12" s="853"/>
      <c r="P12" s="853"/>
      <c r="Q12" s="873"/>
      <c r="R12" s="874"/>
      <c r="S12" s="853"/>
      <c r="T12" s="853"/>
      <c r="U12" s="851"/>
      <c r="V12" s="852"/>
      <c r="W12" s="853"/>
      <c r="X12" s="853"/>
      <c r="Y12" s="873"/>
      <c r="Z12" s="874"/>
      <c r="AA12" s="853"/>
      <c r="AB12" s="853"/>
      <c r="AC12" s="873"/>
      <c r="AD12" s="874"/>
      <c r="AE12" s="853"/>
      <c r="AF12" s="853"/>
      <c r="AG12" s="851"/>
      <c r="AH12" s="852"/>
      <c r="AI12" s="853"/>
      <c r="AJ12" s="853"/>
      <c r="AK12" s="873"/>
      <c r="AL12" s="852"/>
      <c r="AM12" s="853"/>
      <c r="AN12" s="853"/>
      <c r="AO12" s="873"/>
      <c r="AP12" s="874"/>
      <c r="AQ12" s="853"/>
      <c r="AR12" s="853"/>
      <c r="AS12" s="851"/>
      <c r="AT12" s="852"/>
      <c r="AU12" s="853"/>
      <c r="AV12" s="853"/>
      <c r="AW12" s="873"/>
      <c r="AX12" s="852"/>
      <c r="AY12" s="853">
        <v>194</v>
      </c>
      <c r="AZ12" s="853"/>
      <c r="BA12" s="873"/>
      <c r="BB12" s="856">
        <f t="shared" si="0"/>
        <v>0</v>
      </c>
      <c r="BC12" s="857">
        <f t="shared" si="0"/>
        <v>443</v>
      </c>
      <c r="BD12" s="857">
        <f t="shared" si="0"/>
        <v>0</v>
      </c>
      <c r="BE12" s="927">
        <f t="shared" si="0"/>
        <v>0</v>
      </c>
      <c r="BF12" s="1089">
        <f t="shared" si="1"/>
        <v>443</v>
      </c>
      <c r="BG12" s="823"/>
      <c r="BJ12" s="744">
        <f t="shared" si="2"/>
        <v>4</v>
      </c>
      <c r="BK12" s="488" t="s">
        <v>44</v>
      </c>
      <c r="BL12" s="488"/>
      <c r="BM12" s="488">
        <v>5</v>
      </c>
    </row>
    <row r="13" spans="1:65" s="744" customFormat="1" ht="17.25" customHeight="1" x14ac:dyDescent="0.25">
      <c r="A13" s="1125">
        <f t="shared" si="3"/>
        <v>6</v>
      </c>
      <c r="B13" s="746" t="s">
        <v>1080</v>
      </c>
      <c r="C13" s="829" t="s">
        <v>1020</v>
      </c>
      <c r="D13" s="965" t="s">
        <v>1148</v>
      </c>
      <c r="E13" s="961" t="s">
        <v>175</v>
      </c>
      <c r="F13" s="828"/>
      <c r="G13" s="872">
        <v>133.5</v>
      </c>
      <c r="H13" s="872"/>
      <c r="I13" s="873"/>
      <c r="J13" s="874"/>
      <c r="K13" s="853"/>
      <c r="L13" s="853"/>
      <c r="M13" s="851"/>
      <c r="N13" s="852"/>
      <c r="O13" s="853"/>
      <c r="P13" s="853"/>
      <c r="Q13" s="873"/>
      <c r="R13" s="874"/>
      <c r="S13" s="853"/>
      <c r="T13" s="853"/>
      <c r="U13" s="851"/>
      <c r="V13" s="852"/>
      <c r="W13" s="853"/>
      <c r="X13" s="853"/>
      <c r="Y13" s="873"/>
      <c r="Z13" s="874"/>
      <c r="AA13" s="853"/>
      <c r="AB13" s="853"/>
      <c r="AC13" s="873"/>
      <c r="AD13" s="874"/>
      <c r="AE13" s="853"/>
      <c r="AF13" s="853"/>
      <c r="AG13" s="851"/>
      <c r="AH13" s="852" t="s">
        <v>1136</v>
      </c>
      <c r="AI13" s="853"/>
      <c r="AJ13" s="853"/>
      <c r="AK13" s="873"/>
      <c r="AL13" s="852"/>
      <c r="AM13" s="853"/>
      <c r="AN13" s="853"/>
      <c r="AO13" s="873"/>
      <c r="AP13" s="874"/>
      <c r="AQ13" s="853"/>
      <c r="AR13" s="853"/>
      <c r="AS13" s="851"/>
      <c r="AT13" s="852"/>
      <c r="AU13" s="853"/>
      <c r="AV13" s="853"/>
      <c r="AW13" s="873"/>
      <c r="AX13" s="852"/>
      <c r="AY13" s="853"/>
      <c r="AZ13" s="853"/>
      <c r="BA13" s="873"/>
      <c r="BB13" s="856">
        <f>F13+J13+N13+R13+V13+Z13+AD13+AL13+AP13+AT13+AX13</f>
        <v>0</v>
      </c>
      <c r="BC13" s="857">
        <f t="shared" si="0"/>
        <v>133.5</v>
      </c>
      <c r="BD13" s="857">
        <f t="shared" si="0"/>
        <v>0</v>
      </c>
      <c r="BE13" s="927">
        <f t="shared" si="0"/>
        <v>0</v>
      </c>
      <c r="BF13" s="1089">
        <f t="shared" si="1"/>
        <v>133.5</v>
      </c>
      <c r="BG13" s="767"/>
      <c r="BJ13" s="744">
        <f t="shared" si="2"/>
        <v>5</v>
      </c>
      <c r="BK13" s="488" t="s">
        <v>1024</v>
      </c>
      <c r="BL13" s="488"/>
      <c r="BM13" s="488"/>
    </row>
    <row r="14" spans="1:65" s="744" customFormat="1" ht="17.25" customHeight="1" x14ac:dyDescent="0.25">
      <c r="A14" s="1125">
        <f t="shared" si="3"/>
        <v>7</v>
      </c>
      <c r="B14" s="746" t="s">
        <v>1081</v>
      </c>
      <c r="C14" s="829" t="s">
        <v>1021</v>
      </c>
      <c r="D14" s="965" t="s">
        <v>1148</v>
      </c>
      <c r="E14" s="961" t="s">
        <v>1120</v>
      </c>
      <c r="F14" s="828"/>
      <c r="G14" s="872">
        <v>261</v>
      </c>
      <c r="H14" s="872"/>
      <c r="I14" s="873"/>
      <c r="J14" s="874"/>
      <c r="K14" s="853"/>
      <c r="L14" s="853"/>
      <c r="M14" s="851"/>
      <c r="N14" s="852"/>
      <c r="O14" s="853"/>
      <c r="P14" s="853"/>
      <c r="Q14" s="873"/>
      <c r="R14" s="874"/>
      <c r="S14" s="853"/>
      <c r="T14" s="853"/>
      <c r="U14" s="851"/>
      <c r="V14" s="852"/>
      <c r="W14" s="853"/>
      <c r="X14" s="853"/>
      <c r="Y14" s="873"/>
      <c r="Z14" s="874"/>
      <c r="AA14" s="821" t="s">
        <v>778</v>
      </c>
      <c r="AB14" s="853"/>
      <c r="AC14" s="873"/>
      <c r="AD14" s="874"/>
      <c r="AE14" s="853">
        <v>255</v>
      </c>
      <c r="AF14" s="853"/>
      <c r="AG14" s="851"/>
      <c r="AH14" s="852"/>
      <c r="AI14" s="853"/>
      <c r="AJ14" s="853"/>
      <c r="AK14" s="873"/>
      <c r="AL14" s="852"/>
      <c r="AM14" s="853"/>
      <c r="AN14" s="853"/>
      <c r="AO14" s="873"/>
      <c r="AP14" s="874"/>
      <c r="AQ14" s="853"/>
      <c r="AR14" s="853"/>
      <c r="AS14" s="851"/>
      <c r="AT14" s="852"/>
      <c r="AU14" s="853"/>
      <c r="AV14" s="853"/>
      <c r="AW14" s="873"/>
      <c r="AX14" s="852"/>
      <c r="AY14" s="853"/>
      <c r="AZ14" s="853"/>
      <c r="BA14" s="873"/>
      <c r="BB14" s="856">
        <f t="shared" si="0"/>
        <v>0</v>
      </c>
      <c r="BC14" s="857">
        <f>G14+K14+O14+S14+W14+AE14+AI14+AM14+AQ14+AU14+AY14</f>
        <v>516</v>
      </c>
      <c r="BD14" s="857">
        <f t="shared" si="0"/>
        <v>0</v>
      </c>
      <c r="BE14" s="927">
        <f t="shared" si="0"/>
        <v>0</v>
      </c>
      <c r="BF14" s="1089">
        <f t="shared" si="1"/>
        <v>516</v>
      </c>
      <c r="BG14" s="823"/>
      <c r="BJ14" s="744">
        <f t="shared" si="2"/>
        <v>6</v>
      </c>
      <c r="BK14" s="488" t="s">
        <v>418</v>
      </c>
      <c r="BL14" s="488"/>
      <c r="BM14" s="488">
        <v>33</v>
      </c>
    </row>
    <row r="15" spans="1:65" s="744" customFormat="1" ht="17.25" customHeight="1" x14ac:dyDescent="0.25">
      <c r="A15" s="1125">
        <f t="shared" si="3"/>
        <v>8</v>
      </c>
      <c r="B15" s="746" t="s">
        <v>1059</v>
      </c>
      <c r="C15" s="829" t="s">
        <v>795</v>
      </c>
      <c r="D15" s="965" t="s">
        <v>1148</v>
      </c>
      <c r="E15" s="961" t="s">
        <v>175</v>
      </c>
      <c r="F15" s="828"/>
      <c r="G15" s="872">
        <v>230.5</v>
      </c>
      <c r="H15" s="872"/>
      <c r="I15" s="873"/>
      <c r="J15" s="874"/>
      <c r="K15" s="853">
        <v>173</v>
      </c>
      <c r="L15" s="853"/>
      <c r="M15" s="851"/>
      <c r="N15" s="852"/>
      <c r="O15" s="853"/>
      <c r="P15" s="853"/>
      <c r="Q15" s="873"/>
      <c r="R15" s="874"/>
      <c r="S15" s="853"/>
      <c r="T15" s="853"/>
      <c r="U15" s="851"/>
      <c r="V15" s="852"/>
      <c r="W15" s="853"/>
      <c r="X15" s="853"/>
      <c r="Y15" s="873"/>
      <c r="Z15" s="874"/>
      <c r="AA15" s="853"/>
      <c r="AB15" s="853"/>
      <c r="AC15" s="873"/>
      <c r="AD15" s="874"/>
      <c r="AE15" s="853">
        <v>237.5</v>
      </c>
      <c r="AF15" s="853"/>
      <c r="AG15" s="851"/>
      <c r="AH15" s="852"/>
      <c r="AI15" s="853" t="s">
        <v>1136</v>
      </c>
      <c r="AJ15" s="853"/>
      <c r="AK15" s="873"/>
      <c r="AL15" s="852"/>
      <c r="AM15" s="853"/>
      <c r="AN15" s="853"/>
      <c r="AO15" s="873"/>
      <c r="AP15" s="874"/>
      <c r="AQ15" s="853"/>
      <c r="AR15" s="853"/>
      <c r="AS15" s="851"/>
      <c r="AT15" s="852"/>
      <c r="AU15" s="853"/>
      <c r="AV15" s="853"/>
      <c r="AW15" s="873"/>
      <c r="AX15" s="852"/>
      <c r="AY15" s="853">
        <v>240.5</v>
      </c>
      <c r="AZ15" s="853"/>
      <c r="BA15" s="873"/>
      <c r="BB15" s="856">
        <f t="shared" si="0"/>
        <v>0</v>
      </c>
      <c r="BC15" s="857">
        <f>G15+K15+O15+S15+W15+AA15+AE15+AM15+AQ15+AU15+AY15</f>
        <v>881.5</v>
      </c>
      <c r="BD15" s="857">
        <f t="shared" si="0"/>
        <v>0</v>
      </c>
      <c r="BE15" s="927">
        <f t="shared" si="0"/>
        <v>0</v>
      </c>
      <c r="BF15" s="1089">
        <f t="shared" si="1"/>
        <v>881.5</v>
      </c>
      <c r="BG15" s="767"/>
      <c r="BJ15" s="744">
        <f t="shared" si="2"/>
        <v>7</v>
      </c>
      <c r="BK15" s="488" t="s">
        <v>418</v>
      </c>
      <c r="BL15" s="488"/>
      <c r="BM15" s="488"/>
    </row>
    <row r="16" spans="1:65" s="744" customFormat="1" ht="17.25" customHeight="1" x14ac:dyDescent="0.25">
      <c r="A16" s="1125">
        <f t="shared" si="3"/>
        <v>9</v>
      </c>
      <c r="B16" s="746" t="s">
        <v>1082</v>
      </c>
      <c r="C16" s="829" t="s">
        <v>1022</v>
      </c>
      <c r="D16" s="965" t="s">
        <v>1149</v>
      </c>
      <c r="E16" s="961" t="s">
        <v>26</v>
      </c>
      <c r="F16" s="828"/>
      <c r="G16" s="872"/>
      <c r="H16" s="872">
        <v>229.5</v>
      </c>
      <c r="I16" s="873"/>
      <c r="J16" s="874"/>
      <c r="K16" s="853"/>
      <c r="L16" s="853"/>
      <c r="M16" s="851"/>
      <c r="N16" s="852"/>
      <c r="O16" s="853"/>
      <c r="P16" s="853"/>
      <c r="Q16" s="873"/>
      <c r="R16" s="874"/>
      <c r="S16" s="853"/>
      <c r="T16" s="853"/>
      <c r="U16" s="851"/>
      <c r="V16" s="852"/>
      <c r="W16" s="853"/>
      <c r="X16" s="853"/>
      <c r="Y16" s="873"/>
      <c r="Z16" s="874"/>
      <c r="AA16" s="853"/>
      <c r="AB16" s="853"/>
      <c r="AC16" s="873"/>
      <c r="AD16" s="874"/>
      <c r="AE16" s="853"/>
      <c r="AF16" s="853"/>
      <c r="AG16" s="851"/>
      <c r="AH16" s="852"/>
      <c r="AI16" s="853"/>
      <c r="AJ16" s="853"/>
      <c r="AK16" s="873"/>
      <c r="AL16" s="852"/>
      <c r="AM16" s="853"/>
      <c r="AN16" s="853"/>
      <c r="AO16" s="873"/>
      <c r="AP16" s="874"/>
      <c r="AQ16" s="853"/>
      <c r="AR16" s="853"/>
      <c r="AS16" s="851"/>
      <c r="AT16" s="852"/>
      <c r="AU16" s="853"/>
      <c r="AV16" s="853"/>
      <c r="AW16" s="873"/>
      <c r="AX16" s="852"/>
      <c r="AY16" s="853"/>
      <c r="AZ16" s="853"/>
      <c r="BA16" s="873"/>
      <c r="BB16" s="856">
        <f t="shared" si="0"/>
        <v>0</v>
      </c>
      <c r="BC16" s="857">
        <f t="shared" si="0"/>
        <v>0</v>
      </c>
      <c r="BD16" s="857">
        <f t="shared" si="0"/>
        <v>229.5</v>
      </c>
      <c r="BE16" s="927">
        <f t="shared" si="0"/>
        <v>0</v>
      </c>
      <c r="BF16" s="1089">
        <f t="shared" si="1"/>
        <v>229.5</v>
      </c>
      <c r="BG16" s="767"/>
      <c r="BJ16" s="744">
        <f t="shared" si="2"/>
        <v>8</v>
      </c>
      <c r="BK16" s="488" t="s">
        <v>1026</v>
      </c>
      <c r="BL16" s="488"/>
      <c r="BM16" s="488">
        <v>1</v>
      </c>
    </row>
    <row r="17" spans="1:65" s="744" customFormat="1" ht="17.25" customHeight="1" x14ac:dyDescent="0.25">
      <c r="A17" s="1125">
        <f t="shared" si="3"/>
        <v>10</v>
      </c>
      <c r="B17" s="746" t="s">
        <v>1083</v>
      </c>
      <c r="C17" s="829" t="s">
        <v>1023</v>
      </c>
      <c r="D17" s="965" t="s">
        <v>1148</v>
      </c>
      <c r="E17" s="961" t="s">
        <v>44</v>
      </c>
      <c r="F17" s="828"/>
      <c r="G17" s="872"/>
      <c r="H17" s="872">
        <v>246</v>
      </c>
      <c r="I17" s="873"/>
      <c r="J17" s="874"/>
      <c r="K17" s="853"/>
      <c r="L17" s="853">
        <v>190.5</v>
      </c>
      <c r="M17" s="851"/>
      <c r="N17" s="852"/>
      <c r="O17" s="853"/>
      <c r="P17" s="853"/>
      <c r="Q17" s="873"/>
      <c r="R17" s="874"/>
      <c r="S17" s="853"/>
      <c r="T17" s="853">
        <v>245.5</v>
      </c>
      <c r="U17" s="851"/>
      <c r="V17" s="852"/>
      <c r="W17" s="853"/>
      <c r="X17" s="853"/>
      <c r="Y17" s="873"/>
      <c r="Z17" s="874"/>
      <c r="AA17" s="853"/>
      <c r="AB17" s="853"/>
      <c r="AC17" s="873"/>
      <c r="AD17" s="874"/>
      <c r="AE17" s="853"/>
      <c r="AF17" s="853">
        <v>242</v>
      </c>
      <c r="AG17" s="851"/>
      <c r="AH17" s="852"/>
      <c r="AI17" s="853"/>
      <c r="AJ17" s="853"/>
      <c r="AK17" s="873"/>
      <c r="AL17" s="852"/>
      <c r="AM17" s="853"/>
      <c r="AN17" s="853"/>
      <c r="AO17" s="873"/>
      <c r="AP17" s="874"/>
      <c r="AQ17" s="853"/>
      <c r="AR17" s="853"/>
      <c r="AS17" s="851"/>
      <c r="AT17" s="852"/>
      <c r="AU17" s="853"/>
      <c r="AV17" s="853"/>
      <c r="AW17" s="873"/>
      <c r="AX17" s="852"/>
      <c r="AY17" s="853"/>
      <c r="AZ17" s="853">
        <v>216</v>
      </c>
      <c r="BA17" s="873"/>
      <c r="BB17" s="856">
        <f t="shared" si="0"/>
        <v>0</v>
      </c>
      <c r="BC17" s="857">
        <f t="shared" si="0"/>
        <v>0</v>
      </c>
      <c r="BD17" s="1102">
        <f t="shared" si="0"/>
        <v>1140</v>
      </c>
      <c r="BE17" s="927">
        <f t="shared" si="0"/>
        <v>0</v>
      </c>
      <c r="BF17" s="1089">
        <f t="shared" si="1"/>
        <v>1140</v>
      </c>
      <c r="BG17" s="767"/>
      <c r="BJ17" s="744">
        <f t="shared" si="2"/>
        <v>9</v>
      </c>
      <c r="BK17" s="488" t="s">
        <v>1118</v>
      </c>
      <c r="BL17" s="488"/>
      <c r="BM17" s="488">
        <v>1</v>
      </c>
    </row>
    <row r="18" spans="1:65" s="744" customFormat="1" ht="17.25" customHeight="1" x14ac:dyDescent="0.25">
      <c r="A18" s="1125">
        <f t="shared" si="3"/>
        <v>11</v>
      </c>
      <c r="B18" s="746" t="s">
        <v>1084</v>
      </c>
      <c r="C18" s="829" t="s">
        <v>766</v>
      </c>
      <c r="D18" s="965" t="s">
        <v>1149</v>
      </c>
      <c r="E18" s="961" t="s">
        <v>1024</v>
      </c>
      <c r="F18" s="828"/>
      <c r="G18" s="853"/>
      <c r="H18" s="872">
        <v>162.5</v>
      </c>
      <c r="I18" s="873"/>
      <c r="J18" s="874"/>
      <c r="K18" s="853"/>
      <c r="L18" s="853"/>
      <c r="M18" s="851"/>
      <c r="N18" s="852"/>
      <c r="O18" s="853"/>
      <c r="P18" s="853"/>
      <c r="Q18" s="873"/>
      <c r="R18" s="874"/>
      <c r="S18" s="853"/>
      <c r="T18" s="853"/>
      <c r="U18" s="851"/>
      <c r="V18" s="852"/>
      <c r="W18" s="853"/>
      <c r="X18" s="853"/>
      <c r="Y18" s="873"/>
      <c r="Z18" s="874"/>
      <c r="AA18" s="853"/>
      <c r="AB18" s="853"/>
      <c r="AC18" s="873"/>
      <c r="AD18" s="874"/>
      <c r="AE18" s="853"/>
      <c r="AF18" s="853"/>
      <c r="AG18" s="851"/>
      <c r="AH18" s="852"/>
      <c r="AI18" s="853"/>
      <c r="AJ18" s="853"/>
      <c r="AK18" s="873"/>
      <c r="AL18" s="852"/>
      <c r="AM18" s="853"/>
      <c r="AN18" s="853"/>
      <c r="AO18" s="873"/>
      <c r="AP18" s="874"/>
      <c r="AQ18" s="853"/>
      <c r="AR18" s="853"/>
      <c r="AS18" s="851"/>
      <c r="AT18" s="852"/>
      <c r="AU18" s="853"/>
      <c r="AV18" s="853"/>
      <c r="AW18" s="873"/>
      <c r="AX18" s="852"/>
      <c r="AY18" s="853"/>
      <c r="AZ18" s="853"/>
      <c r="BA18" s="873"/>
      <c r="BB18" s="856">
        <f t="shared" si="0"/>
        <v>0</v>
      </c>
      <c r="BC18" s="857">
        <f t="shared" si="0"/>
        <v>0</v>
      </c>
      <c r="BD18" s="857">
        <f t="shared" si="0"/>
        <v>162.5</v>
      </c>
      <c r="BE18" s="927">
        <f t="shared" si="0"/>
        <v>0</v>
      </c>
      <c r="BF18" s="1089">
        <f t="shared" si="1"/>
        <v>162.5</v>
      </c>
      <c r="BG18" s="823"/>
      <c r="BJ18" s="744">
        <f t="shared" si="2"/>
        <v>10</v>
      </c>
      <c r="BK18" s="488" t="s">
        <v>418</v>
      </c>
      <c r="BL18" s="488"/>
      <c r="BM18" s="488"/>
    </row>
    <row r="19" spans="1:65" s="744" customFormat="1" ht="17.25" customHeight="1" x14ac:dyDescent="0.25">
      <c r="A19" s="1125">
        <f t="shared" si="3"/>
        <v>12</v>
      </c>
      <c r="B19" s="746" t="s">
        <v>769</v>
      </c>
      <c r="C19" s="829" t="s">
        <v>702</v>
      </c>
      <c r="D19" s="965" t="s">
        <v>1149</v>
      </c>
      <c r="E19" s="1077" t="s">
        <v>418</v>
      </c>
      <c r="F19" s="852"/>
      <c r="G19" s="853"/>
      <c r="H19" s="853"/>
      <c r="I19" s="873">
        <v>239</v>
      </c>
      <c r="J19" s="874"/>
      <c r="K19" s="853"/>
      <c r="L19" s="853"/>
      <c r="M19" s="851"/>
      <c r="N19" s="852"/>
      <c r="O19" s="853"/>
      <c r="P19" s="853"/>
      <c r="Q19" s="822" t="s">
        <v>778</v>
      </c>
      <c r="R19" s="874"/>
      <c r="S19" s="853"/>
      <c r="T19" s="853"/>
      <c r="U19" s="851"/>
      <c r="V19" s="852"/>
      <c r="W19" s="853"/>
      <c r="X19" s="853"/>
      <c r="Y19" s="873"/>
      <c r="Z19" s="874"/>
      <c r="AA19" s="853"/>
      <c r="AB19" s="853"/>
      <c r="AC19" s="873"/>
      <c r="AD19" s="874"/>
      <c r="AE19" s="853"/>
      <c r="AF19" s="853"/>
      <c r="AG19" s="851"/>
      <c r="AH19" s="852"/>
      <c r="AI19" s="853"/>
      <c r="AJ19" s="853"/>
      <c r="AK19" s="873"/>
      <c r="AL19" s="852"/>
      <c r="AM19" s="853"/>
      <c r="AN19" s="853"/>
      <c r="AO19" s="873"/>
      <c r="AP19" s="874"/>
      <c r="AQ19" s="853"/>
      <c r="AR19" s="853"/>
      <c r="AS19" s="851"/>
      <c r="AT19" s="852"/>
      <c r="AU19" s="853"/>
      <c r="AV19" s="853"/>
      <c r="AW19" s="873"/>
      <c r="AX19" s="852"/>
      <c r="AY19" s="853"/>
      <c r="AZ19" s="853"/>
      <c r="BA19" s="873">
        <v>247</v>
      </c>
      <c r="BB19" s="856">
        <f t="shared" si="0"/>
        <v>0</v>
      </c>
      <c r="BC19" s="857">
        <f t="shared" si="0"/>
        <v>0</v>
      </c>
      <c r="BD19" s="857">
        <f t="shared" si="0"/>
        <v>0</v>
      </c>
      <c r="BE19" s="927">
        <f>I19+M19+U19+Y19+AC19+AG19+AK19+AO19+AS19+AW19+BA19</f>
        <v>486</v>
      </c>
      <c r="BF19" s="1089">
        <f t="shared" si="1"/>
        <v>486</v>
      </c>
      <c r="BG19" s="767"/>
      <c r="BJ19" s="744">
        <f t="shared" si="2"/>
        <v>11</v>
      </c>
      <c r="BK19" s="488" t="s">
        <v>44</v>
      </c>
      <c r="BL19" s="488"/>
      <c r="BM19" s="488"/>
    </row>
    <row r="20" spans="1:65" s="744" customFormat="1" ht="17.25" customHeight="1" x14ac:dyDescent="0.25">
      <c r="A20" s="1125">
        <f t="shared" si="3"/>
        <v>13</v>
      </c>
      <c r="B20" s="746" t="s">
        <v>1085</v>
      </c>
      <c r="C20" s="829" t="s">
        <v>428</v>
      </c>
      <c r="D20" s="965" t="s">
        <v>1148</v>
      </c>
      <c r="E20" s="1077" t="s">
        <v>418</v>
      </c>
      <c r="F20" s="852"/>
      <c r="G20" s="853"/>
      <c r="H20" s="853"/>
      <c r="I20" s="873">
        <v>218</v>
      </c>
      <c r="J20" s="874"/>
      <c r="K20" s="853"/>
      <c r="L20" s="853"/>
      <c r="M20" s="851"/>
      <c r="N20" s="852"/>
      <c r="O20" s="853"/>
      <c r="P20" s="853"/>
      <c r="Q20" s="873"/>
      <c r="R20" s="874"/>
      <c r="S20" s="853"/>
      <c r="T20" s="853"/>
      <c r="U20" s="851"/>
      <c r="V20" s="852"/>
      <c r="W20" s="853"/>
      <c r="X20" s="853"/>
      <c r="Y20" s="873"/>
      <c r="Z20" s="874"/>
      <c r="AA20" s="853"/>
      <c r="AB20" s="853"/>
      <c r="AC20" s="873"/>
      <c r="AD20" s="874"/>
      <c r="AE20" s="853"/>
      <c r="AF20" s="853"/>
      <c r="AG20" s="822">
        <v>245</v>
      </c>
      <c r="AH20" s="852"/>
      <c r="AI20" s="853"/>
      <c r="AJ20" s="853"/>
      <c r="AK20" s="873"/>
      <c r="AL20" s="852"/>
      <c r="AM20" s="853"/>
      <c r="AN20" s="853"/>
      <c r="AO20" s="873"/>
      <c r="AP20" s="874"/>
      <c r="AQ20" s="853"/>
      <c r="AR20" s="853"/>
      <c r="AS20" s="851"/>
      <c r="AT20" s="852"/>
      <c r="AU20" s="853"/>
      <c r="AV20" s="853"/>
      <c r="AW20" s="873">
        <v>245</v>
      </c>
      <c r="AX20" s="852"/>
      <c r="AY20" s="853"/>
      <c r="AZ20" s="853"/>
      <c r="BA20" s="873"/>
      <c r="BB20" s="856">
        <f t="shared" si="0"/>
        <v>0</v>
      </c>
      <c r="BC20" s="857">
        <f t="shared" si="0"/>
        <v>0</v>
      </c>
      <c r="BD20" s="857">
        <f t="shared" si="0"/>
        <v>0</v>
      </c>
      <c r="BE20" s="927">
        <f t="shared" si="0"/>
        <v>708</v>
      </c>
      <c r="BF20" s="1089">
        <f t="shared" si="1"/>
        <v>708</v>
      </c>
      <c r="BG20" s="809"/>
      <c r="BJ20" s="744">
        <f t="shared" si="2"/>
        <v>12</v>
      </c>
      <c r="BK20" s="488" t="s">
        <v>81</v>
      </c>
      <c r="BL20" s="488"/>
      <c r="BM20" s="488">
        <v>1</v>
      </c>
    </row>
    <row r="21" spans="1:65" s="744" customFormat="1" ht="17.25" customHeight="1" x14ac:dyDescent="0.25">
      <c r="A21" s="1125">
        <f t="shared" si="3"/>
        <v>14</v>
      </c>
      <c r="B21" s="746" t="s">
        <v>1086</v>
      </c>
      <c r="C21" s="829" t="s">
        <v>1025</v>
      </c>
      <c r="D21" s="965" t="s">
        <v>1148</v>
      </c>
      <c r="E21" s="1077" t="s">
        <v>1026</v>
      </c>
      <c r="F21" s="852"/>
      <c r="G21" s="853"/>
      <c r="H21" s="853"/>
      <c r="I21" s="873">
        <v>134.5</v>
      </c>
      <c r="J21" s="874"/>
      <c r="K21" s="853"/>
      <c r="L21" s="853"/>
      <c r="M21" s="851"/>
      <c r="N21" s="852"/>
      <c r="O21" s="853"/>
      <c r="P21" s="853"/>
      <c r="Q21" s="873"/>
      <c r="R21" s="874"/>
      <c r="S21" s="853"/>
      <c r="T21" s="853"/>
      <c r="U21" s="851"/>
      <c r="V21" s="852"/>
      <c r="W21" s="853"/>
      <c r="X21" s="853"/>
      <c r="Y21" s="873"/>
      <c r="Z21" s="874"/>
      <c r="AA21" s="853"/>
      <c r="AB21" s="853"/>
      <c r="AC21" s="873"/>
      <c r="AD21" s="874"/>
      <c r="AE21" s="853"/>
      <c r="AF21" s="853"/>
      <c r="AG21" s="851"/>
      <c r="AH21" s="852"/>
      <c r="AI21" s="853"/>
      <c r="AJ21" s="853"/>
      <c r="AK21" s="873"/>
      <c r="AL21" s="852"/>
      <c r="AM21" s="853"/>
      <c r="AN21" s="853"/>
      <c r="AO21" s="873"/>
      <c r="AP21" s="874"/>
      <c r="AQ21" s="853"/>
      <c r="AR21" s="853"/>
      <c r="AS21" s="851"/>
      <c r="AT21" s="852"/>
      <c r="AU21" s="853"/>
      <c r="AV21" s="853"/>
      <c r="AW21" s="873"/>
      <c r="AX21" s="852"/>
      <c r="AY21" s="853"/>
      <c r="AZ21" s="853"/>
      <c r="BA21" s="873"/>
      <c r="BB21" s="856">
        <f t="shared" si="0"/>
        <v>0</v>
      </c>
      <c r="BC21" s="857">
        <f t="shared" si="0"/>
        <v>0</v>
      </c>
      <c r="BD21" s="857">
        <f t="shared" si="0"/>
        <v>0</v>
      </c>
      <c r="BE21" s="927">
        <f t="shared" si="0"/>
        <v>134.5</v>
      </c>
      <c r="BF21" s="1089">
        <f t="shared" si="1"/>
        <v>134.5</v>
      </c>
      <c r="BG21" s="809"/>
      <c r="BJ21" s="744">
        <f t="shared" si="2"/>
        <v>13</v>
      </c>
      <c r="BK21" s="488" t="s">
        <v>1024</v>
      </c>
      <c r="BL21" s="488"/>
      <c r="BM21" s="488"/>
    </row>
    <row r="22" spans="1:65" s="744" customFormat="1" ht="17.25" customHeight="1" x14ac:dyDescent="0.25">
      <c r="A22" s="1125">
        <f t="shared" si="3"/>
        <v>15</v>
      </c>
      <c r="B22" s="746" t="s">
        <v>1083</v>
      </c>
      <c r="C22" s="829" t="s">
        <v>495</v>
      </c>
      <c r="D22" s="965" t="s">
        <v>1148</v>
      </c>
      <c r="E22" s="1077" t="s">
        <v>1118</v>
      </c>
      <c r="F22" s="852"/>
      <c r="G22" s="853"/>
      <c r="H22" s="853"/>
      <c r="I22" s="873">
        <v>184</v>
      </c>
      <c r="J22" s="874"/>
      <c r="K22" s="853"/>
      <c r="L22" s="853"/>
      <c r="M22" s="851">
        <v>158</v>
      </c>
      <c r="N22" s="852"/>
      <c r="O22" s="853"/>
      <c r="P22" s="853"/>
      <c r="Q22" s="873"/>
      <c r="R22" s="874"/>
      <c r="S22" s="853"/>
      <c r="T22" s="853"/>
      <c r="U22" s="851">
        <v>206</v>
      </c>
      <c r="V22" s="852"/>
      <c r="W22" s="853"/>
      <c r="X22" s="853"/>
      <c r="Y22" s="873"/>
      <c r="Z22" s="874"/>
      <c r="AA22" s="853"/>
      <c r="AB22" s="853"/>
      <c r="AC22" s="873"/>
      <c r="AD22" s="874"/>
      <c r="AE22" s="853"/>
      <c r="AF22" s="853"/>
      <c r="AG22" s="851">
        <v>211</v>
      </c>
      <c r="AH22" s="852"/>
      <c r="AI22" s="853"/>
      <c r="AJ22" s="853"/>
      <c r="AK22" s="873">
        <v>196</v>
      </c>
      <c r="AL22" s="852"/>
      <c r="AM22" s="853"/>
      <c r="AN22" s="853"/>
      <c r="AO22" s="873"/>
      <c r="AP22" s="874"/>
      <c r="AQ22" s="853"/>
      <c r="AR22" s="853"/>
      <c r="AS22" s="851"/>
      <c r="AT22" s="852"/>
      <c r="AU22" s="853"/>
      <c r="AV22" s="853"/>
      <c r="AW22" s="873"/>
      <c r="AX22" s="852"/>
      <c r="AY22" s="853"/>
      <c r="AZ22" s="853"/>
      <c r="BA22" s="873">
        <v>214.5</v>
      </c>
      <c r="BB22" s="856">
        <f t="shared" si="0"/>
        <v>0</v>
      </c>
      <c r="BC22" s="857">
        <f t="shared" si="0"/>
        <v>0</v>
      </c>
      <c r="BD22" s="857">
        <f t="shared" si="0"/>
        <v>0</v>
      </c>
      <c r="BE22" s="927">
        <f t="shared" si="0"/>
        <v>1169.5</v>
      </c>
      <c r="BF22" s="1089">
        <f t="shared" si="1"/>
        <v>1169.5</v>
      </c>
      <c r="BG22" s="809"/>
      <c r="BJ22" s="744">
        <f t="shared" si="2"/>
        <v>14</v>
      </c>
      <c r="BK22" s="488" t="s">
        <v>69</v>
      </c>
      <c r="BL22" s="488"/>
      <c r="BM22" s="488">
        <v>1</v>
      </c>
    </row>
    <row r="23" spans="1:65" s="744" customFormat="1" ht="17.25" customHeight="1" x14ac:dyDescent="0.25">
      <c r="A23" s="1125">
        <f t="shared" si="3"/>
        <v>16</v>
      </c>
      <c r="B23" s="750" t="s">
        <v>1087</v>
      </c>
      <c r="C23" s="1079" t="s">
        <v>620</v>
      </c>
      <c r="D23" s="1076" t="s">
        <v>1149</v>
      </c>
      <c r="E23" s="1078" t="s">
        <v>418</v>
      </c>
      <c r="F23" s="857"/>
      <c r="G23" s="857"/>
      <c r="H23" s="857"/>
      <c r="I23" s="927"/>
      <c r="J23" s="852"/>
      <c r="K23" s="853">
        <v>220.5</v>
      </c>
      <c r="L23" s="853"/>
      <c r="M23" s="851"/>
      <c r="N23" s="852"/>
      <c r="O23" s="853"/>
      <c r="P23" s="853"/>
      <c r="Q23" s="873"/>
      <c r="R23" s="874"/>
      <c r="S23" s="853"/>
      <c r="T23" s="853"/>
      <c r="U23" s="851"/>
      <c r="V23" s="852"/>
      <c r="W23" s="853"/>
      <c r="X23" s="853"/>
      <c r="Y23" s="873"/>
      <c r="Z23" s="874"/>
      <c r="AA23" s="853"/>
      <c r="AB23" s="853"/>
      <c r="AC23" s="873"/>
      <c r="AD23" s="874"/>
      <c r="AE23" s="853"/>
      <c r="AF23" s="853"/>
      <c r="AG23" s="851"/>
      <c r="AH23" s="852"/>
      <c r="AI23" s="853"/>
      <c r="AJ23" s="853"/>
      <c r="AK23" s="873"/>
      <c r="AL23" s="852"/>
      <c r="AM23" s="853"/>
      <c r="AN23" s="853"/>
      <c r="AO23" s="873"/>
      <c r="AP23" s="874"/>
      <c r="AQ23" s="853"/>
      <c r="AR23" s="853"/>
      <c r="AS23" s="851"/>
      <c r="AT23" s="852"/>
      <c r="AU23" s="853"/>
      <c r="AV23" s="853"/>
      <c r="AW23" s="873"/>
      <c r="AX23" s="852"/>
      <c r="AY23" s="853">
        <v>287</v>
      </c>
      <c r="AZ23" s="853"/>
      <c r="BA23" s="873"/>
      <c r="BB23" s="856">
        <f t="shared" si="0"/>
        <v>0</v>
      </c>
      <c r="BC23" s="857">
        <f t="shared" si="0"/>
        <v>507.5</v>
      </c>
      <c r="BD23" s="857">
        <f t="shared" si="0"/>
        <v>0</v>
      </c>
      <c r="BE23" s="927">
        <f t="shared" si="0"/>
        <v>0</v>
      </c>
      <c r="BF23" s="1089">
        <f t="shared" si="1"/>
        <v>507.5</v>
      </c>
      <c r="BG23" s="809"/>
      <c r="BJ23" s="744">
        <f t="shared" si="2"/>
        <v>15</v>
      </c>
      <c r="BK23" s="488" t="s">
        <v>1131</v>
      </c>
      <c r="BL23" s="488"/>
      <c r="BM23" s="488">
        <v>1</v>
      </c>
    </row>
    <row r="24" spans="1:65" s="744" customFormat="1" ht="17.25" customHeight="1" x14ac:dyDescent="0.25">
      <c r="A24" s="1125">
        <f t="shared" si="3"/>
        <v>17</v>
      </c>
      <c r="B24" s="746" t="s">
        <v>320</v>
      </c>
      <c r="C24" s="829" t="s">
        <v>402</v>
      </c>
      <c r="D24" s="965" t="s">
        <v>1149</v>
      </c>
      <c r="E24" s="1077" t="s">
        <v>44</v>
      </c>
      <c r="F24" s="852"/>
      <c r="G24" s="853"/>
      <c r="H24" s="853"/>
      <c r="I24" s="873"/>
      <c r="J24" s="874"/>
      <c r="K24" s="853"/>
      <c r="L24" s="853"/>
      <c r="M24" s="873">
        <v>166.5</v>
      </c>
      <c r="N24" s="852"/>
      <c r="O24" s="853"/>
      <c r="P24" s="853"/>
      <c r="Q24" s="873"/>
      <c r="R24" s="874"/>
      <c r="S24" s="853"/>
      <c r="T24" s="853"/>
      <c r="U24" s="851"/>
      <c r="V24" s="852"/>
      <c r="W24" s="853"/>
      <c r="X24" s="853"/>
      <c r="Y24" s="873"/>
      <c r="Z24" s="874"/>
      <c r="AA24" s="853"/>
      <c r="AB24" s="853"/>
      <c r="AC24" s="873"/>
      <c r="AD24" s="874"/>
      <c r="AE24" s="853"/>
      <c r="AF24" s="853"/>
      <c r="AG24" s="851"/>
      <c r="AH24" s="852"/>
      <c r="AI24" s="853"/>
      <c r="AJ24" s="853"/>
      <c r="AK24" s="873"/>
      <c r="AL24" s="852"/>
      <c r="AM24" s="853"/>
      <c r="AN24" s="853"/>
      <c r="AO24" s="873"/>
      <c r="AP24" s="874"/>
      <c r="AQ24" s="853"/>
      <c r="AR24" s="853"/>
      <c r="AS24" s="851"/>
      <c r="AT24" s="852"/>
      <c r="AU24" s="853"/>
      <c r="AV24" s="853"/>
      <c r="AW24" s="873">
        <v>223</v>
      </c>
      <c r="AX24" s="852"/>
      <c r="AY24" s="853"/>
      <c r="AZ24" s="853"/>
      <c r="BA24" s="873"/>
      <c r="BB24" s="856">
        <f t="shared" si="0"/>
        <v>0</v>
      </c>
      <c r="BC24" s="857">
        <f t="shared" si="0"/>
        <v>0</v>
      </c>
      <c r="BD24" s="857">
        <f t="shared" si="0"/>
        <v>0</v>
      </c>
      <c r="BE24" s="927">
        <f t="shared" si="0"/>
        <v>389.5</v>
      </c>
      <c r="BF24" s="1089">
        <f t="shared" si="1"/>
        <v>389.5</v>
      </c>
      <c r="BG24" s="808"/>
      <c r="BJ24" s="744">
        <f t="shared" si="2"/>
        <v>16</v>
      </c>
      <c r="BK24" s="488"/>
      <c r="BL24" s="488"/>
      <c r="BM24" s="488"/>
    </row>
    <row r="25" spans="1:65" s="744" customFormat="1" ht="17.25" customHeight="1" x14ac:dyDescent="0.25">
      <c r="A25" s="1125">
        <f t="shared" si="3"/>
        <v>18</v>
      </c>
      <c r="B25" s="750" t="s">
        <v>1088</v>
      </c>
      <c r="C25" s="1079" t="s">
        <v>1195</v>
      </c>
      <c r="D25" s="1076" t="s">
        <v>1148</v>
      </c>
      <c r="E25" s="1078" t="s">
        <v>81</v>
      </c>
      <c r="F25" s="856"/>
      <c r="G25" s="857"/>
      <c r="H25" s="857"/>
      <c r="I25" s="927"/>
      <c r="J25" s="928"/>
      <c r="K25" s="857"/>
      <c r="L25" s="857"/>
      <c r="M25" s="855"/>
      <c r="N25" s="852">
        <v>198.5</v>
      </c>
      <c r="O25" s="853"/>
      <c r="P25" s="853"/>
      <c r="Q25" s="873"/>
      <c r="R25" s="874"/>
      <c r="S25" s="853"/>
      <c r="T25" s="853"/>
      <c r="U25" s="851"/>
      <c r="V25" s="852"/>
      <c r="W25" s="853"/>
      <c r="X25" s="853"/>
      <c r="Y25" s="873"/>
      <c r="Z25" s="836" t="s">
        <v>23</v>
      </c>
      <c r="AA25" s="853"/>
      <c r="AB25" s="853"/>
      <c r="AC25" s="873"/>
      <c r="AD25" s="874"/>
      <c r="AE25" s="853"/>
      <c r="AF25" s="853"/>
      <c r="AG25" s="851"/>
      <c r="AH25" s="852"/>
      <c r="AI25" s="853"/>
      <c r="AJ25" s="853"/>
      <c r="AK25" s="873"/>
      <c r="AL25" s="852"/>
      <c r="AM25" s="853"/>
      <c r="AN25" s="853"/>
      <c r="AO25" s="873"/>
      <c r="AP25" s="874"/>
      <c r="AQ25" s="853"/>
      <c r="AR25" s="853"/>
      <c r="AS25" s="851"/>
      <c r="AT25" s="852"/>
      <c r="AU25" s="853">
        <v>204.75</v>
      </c>
      <c r="AV25" s="853"/>
      <c r="AW25" s="873"/>
      <c r="AX25" s="852"/>
      <c r="AY25" s="853"/>
      <c r="AZ25" s="853"/>
      <c r="BA25" s="873"/>
      <c r="BB25" s="856">
        <f>F25+J25+N25+R25+V25+AD25+AH25+AL25+AP25+AT25+AX25</f>
        <v>198.5</v>
      </c>
      <c r="BC25" s="857">
        <f t="shared" si="0"/>
        <v>204.75</v>
      </c>
      <c r="BD25" s="857">
        <f t="shared" si="0"/>
        <v>0</v>
      </c>
      <c r="BE25" s="927">
        <f t="shared" si="0"/>
        <v>0</v>
      </c>
      <c r="BF25" s="1089">
        <f t="shared" si="1"/>
        <v>403.25</v>
      </c>
      <c r="BG25" s="808"/>
      <c r="BJ25" s="744">
        <f t="shared" si="2"/>
        <v>17</v>
      </c>
      <c r="BK25" s="488"/>
      <c r="BL25" s="488"/>
      <c r="BM25" s="488"/>
    </row>
    <row r="26" spans="1:65" s="744" customFormat="1" ht="17.25" customHeight="1" x14ac:dyDescent="0.25">
      <c r="A26" s="1125">
        <f t="shared" si="3"/>
        <v>19</v>
      </c>
      <c r="B26" s="746" t="s">
        <v>1089</v>
      </c>
      <c r="C26" s="829" t="s">
        <v>1027</v>
      </c>
      <c r="D26" s="965" t="s">
        <v>1149</v>
      </c>
      <c r="E26" s="1077" t="s">
        <v>1024</v>
      </c>
      <c r="F26" s="852"/>
      <c r="G26" s="853"/>
      <c r="H26" s="853"/>
      <c r="I26" s="873"/>
      <c r="J26" s="874"/>
      <c r="K26" s="853"/>
      <c r="L26" s="853"/>
      <c r="M26" s="851"/>
      <c r="N26" s="852">
        <v>222.5</v>
      </c>
      <c r="O26" s="853"/>
      <c r="P26" s="853"/>
      <c r="Q26" s="873"/>
      <c r="R26" s="874"/>
      <c r="S26" s="853"/>
      <c r="T26" s="853"/>
      <c r="U26" s="851"/>
      <c r="V26" s="852"/>
      <c r="W26" s="853"/>
      <c r="X26" s="853"/>
      <c r="Y26" s="873"/>
      <c r="Z26" s="874">
        <v>266</v>
      </c>
      <c r="AA26" s="853"/>
      <c r="AB26" s="853"/>
      <c r="AC26" s="873"/>
      <c r="AD26" s="874"/>
      <c r="AE26" s="853"/>
      <c r="AF26" s="853"/>
      <c r="AG26" s="851"/>
      <c r="AH26" s="852"/>
      <c r="AI26" s="853"/>
      <c r="AJ26" s="853"/>
      <c r="AK26" s="873"/>
      <c r="AL26" s="852"/>
      <c r="AM26" s="853"/>
      <c r="AN26" s="853"/>
      <c r="AO26" s="873"/>
      <c r="AP26" s="874"/>
      <c r="AQ26" s="853"/>
      <c r="AR26" s="853"/>
      <c r="AS26" s="851"/>
      <c r="AT26" s="852"/>
      <c r="AU26" s="853"/>
      <c r="AV26" s="853"/>
      <c r="AW26" s="873"/>
      <c r="AX26" s="852"/>
      <c r="AY26" s="853"/>
      <c r="AZ26" s="853"/>
      <c r="BA26" s="873"/>
      <c r="BB26" s="856">
        <f t="shared" si="0"/>
        <v>488.5</v>
      </c>
      <c r="BC26" s="857">
        <f t="shared" si="0"/>
        <v>0</v>
      </c>
      <c r="BD26" s="857">
        <f t="shared" si="0"/>
        <v>0</v>
      </c>
      <c r="BE26" s="927">
        <f t="shared" si="0"/>
        <v>0</v>
      </c>
      <c r="BF26" s="1089">
        <f t="shared" si="1"/>
        <v>488.5</v>
      </c>
      <c r="BG26" s="808"/>
      <c r="BJ26" s="744">
        <f t="shared" si="2"/>
        <v>18</v>
      </c>
      <c r="BK26" s="488"/>
      <c r="BL26" s="488"/>
      <c r="BM26" s="488"/>
    </row>
    <row r="27" spans="1:65" s="744" customFormat="1" ht="17.25" customHeight="1" x14ac:dyDescent="0.25">
      <c r="A27" s="1125">
        <f t="shared" si="3"/>
        <v>20</v>
      </c>
      <c r="B27" s="746" t="s">
        <v>1090</v>
      </c>
      <c r="C27" s="829" t="s">
        <v>1028</v>
      </c>
      <c r="D27" s="965" t="s">
        <v>1149</v>
      </c>
      <c r="E27" s="1077" t="s">
        <v>69</v>
      </c>
      <c r="F27" s="852"/>
      <c r="G27" s="853"/>
      <c r="H27" s="853"/>
      <c r="I27" s="873"/>
      <c r="J27" s="874"/>
      <c r="K27" s="853"/>
      <c r="L27" s="853"/>
      <c r="M27" s="851"/>
      <c r="N27" s="852">
        <v>188.5</v>
      </c>
      <c r="O27" s="853"/>
      <c r="P27" s="853"/>
      <c r="Q27" s="873"/>
      <c r="R27" s="874"/>
      <c r="S27" s="853"/>
      <c r="T27" s="853"/>
      <c r="U27" s="851"/>
      <c r="V27" s="852"/>
      <c r="W27" s="853"/>
      <c r="X27" s="853"/>
      <c r="Y27" s="873"/>
      <c r="Z27" s="874"/>
      <c r="AA27" s="853"/>
      <c r="AB27" s="853"/>
      <c r="AC27" s="873"/>
      <c r="AD27" s="874"/>
      <c r="AE27" s="853"/>
      <c r="AF27" s="853"/>
      <c r="AG27" s="851"/>
      <c r="AH27" s="852"/>
      <c r="AI27" s="853"/>
      <c r="AJ27" s="853"/>
      <c r="AK27" s="873"/>
      <c r="AL27" s="852"/>
      <c r="AM27" s="853"/>
      <c r="AN27" s="853"/>
      <c r="AO27" s="873"/>
      <c r="AP27" s="874"/>
      <c r="AQ27" s="853"/>
      <c r="AR27" s="853"/>
      <c r="AS27" s="851"/>
      <c r="AT27" s="852"/>
      <c r="AU27" s="853"/>
      <c r="AV27" s="853"/>
      <c r="AW27" s="873"/>
      <c r="AX27" s="852"/>
      <c r="AY27" s="853"/>
      <c r="AZ27" s="853"/>
      <c r="BA27" s="873"/>
      <c r="BB27" s="856">
        <f t="shared" si="0"/>
        <v>188.5</v>
      </c>
      <c r="BC27" s="857">
        <f t="shared" si="0"/>
        <v>0</v>
      </c>
      <c r="BD27" s="857">
        <f t="shared" si="0"/>
        <v>0</v>
      </c>
      <c r="BE27" s="927">
        <f t="shared" si="0"/>
        <v>0</v>
      </c>
      <c r="BF27" s="1089">
        <f t="shared" si="1"/>
        <v>188.5</v>
      </c>
      <c r="BG27" s="810"/>
      <c r="BJ27" s="744">
        <f t="shared" si="2"/>
        <v>19</v>
      </c>
      <c r="BK27" s="488"/>
      <c r="BL27" s="488"/>
      <c r="BM27" s="488"/>
    </row>
    <row r="28" spans="1:65" s="744" customFormat="1" ht="17.25" customHeight="1" x14ac:dyDescent="0.25">
      <c r="A28" s="1125">
        <f t="shared" si="3"/>
        <v>21</v>
      </c>
      <c r="B28" s="746" t="s">
        <v>1091</v>
      </c>
      <c r="C28" s="829" t="s">
        <v>1029</v>
      </c>
      <c r="D28" s="965" t="s">
        <v>1148</v>
      </c>
      <c r="E28" s="1077" t="s">
        <v>1131</v>
      </c>
      <c r="F28" s="852"/>
      <c r="G28" s="853"/>
      <c r="H28" s="853"/>
      <c r="I28" s="873"/>
      <c r="J28" s="874"/>
      <c r="K28" s="853"/>
      <c r="L28" s="853"/>
      <c r="M28" s="851"/>
      <c r="N28" s="852">
        <v>260.5</v>
      </c>
      <c r="O28" s="853"/>
      <c r="P28" s="853"/>
      <c r="Q28" s="873"/>
      <c r="R28" s="874"/>
      <c r="S28" s="853"/>
      <c r="T28" s="853"/>
      <c r="U28" s="851"/>
      <c r="V28" s="852"/>
      <c r="W28" s="853"/>
      <c r="X28" s="853"/>
      <c r="Y28" s="873"/>
      <c r="Z28" s="874"/>
      <c r="AA28" s="853"/>
      <c r="AB28" s="853"/>
      <c r="AC28" s="873"/>
      <c r="AD28" s="874"/>
      <c r="AE28" s="853"/>
      <c r="AF28" s="853"/>
      <c r="AG28" s="851"/>
      <c r="AH28" s="852"/>
      <c r="AI28" s="853"/>
      <c r="AJ28" s="853"/>
      <c r="AK28" s="873"/>
      <c r="AL28" s="852"/>
      <c r="AM28" s="853"/>
      <c r="AN28" s="853"/>
      <c r="AO28" s="873"/>
      <c r="AP28" s="874"/>
      <c r="AQ28" s="853"/>
      <c r="AR28" s="853"/>
      <c r="AS28" s="851"/>
      <c r="AT28" s="852"/>
      <c r="AU28" s="853"/>
      <c r="AV28" s="853"/>
      <c r="AW28" s="873"/>
      <c r="AX28" s="852"/>
      <c r="AY28" s="853"/>
      <c r="AZ28" s="853"/>
      <c r="BA28" s="873"/>
      <c r="BB28" s="856">
        <f t="shared" si="0"/>
        <v>260.5</v>
      </c>
      <c r="BC28" s="857">
        <f t="shared" si="0"/>
        <v>0</v>
      </c>
      <c r="BD28" s="857">
        <f t="shared" si="0"/>
        <v>0</v>
      </c>
      <c r="BE28" s="927">
        <f t="shared" si="0"/>
        <v>0</v>
      </c>
      <c r="BF28" s="1089">
        <f t="shared" si="1"/>
        <v>260.5</v>
      </c>
      <c r="BG28" s="810"/>
      <c r="BJ28" s="744">
        <f t="shared" si="2"/>
        <v>20</v>
      </c>
      <c r="BK28" s="488"/>
      <c r="BL28" s="488"/>
      <c r="BM28" s="488"/>
    </row>
    <row r="29" spans="1:65" s="744" customFormat="1" ht="17.25" customHeight="1" x14ac:dyDescent="0.25">
      <c r="A29" s="1125">
        <f t="shared" si="3"/>
        <v>22</v>
      </c>
      <c r="B29" s="746" t="s">
        <v>1092</v>
      </c>
      <c r="C29" s="829" t="s">
        <v>1030</v>
      </c>
      <c r="D29" s="965" t="s">
        <v>1149</v>
      </c>
      <c r="E29" s="1077" t="s">
        <v>418</v>
      </c>
      <c r="F29" s="852"/>
      <c r="G29" s="853"/>
      <c r="H29" s="853"/>
      <c r="I29" s="873"/>
      <c r="J29" s="874"/>
      <c r="K29" s="853"/>
      <c r="L29" s="853"/>
      <c r="M29" s="851"/>
      <c r="N29" s="852">
        <v>261.5</v>
      </c>
      <c r="O29" s="853"/>
      <c r="P29" s="853"/>
      <c r="Q29" s="873"/>
      <c r="R29" s="874"/>
      <c r="S29" s="853"/>
      <c r="T29" s="853"/>
      <c r="U29" s="851"/>
      <c r="V29" s="852">
        <v>245</v>
      </c>
      <c r="W29" s="853"/>
      <c r="X29" s="853"/>
      <c r="Y29" s="873"/>
      <c r="Z29" s="874">
        <v>291</v>
      </c>
      <c r="AA29" s="853"/>
      <c r="AB29" s="853"/>
      <c r="AC29" s="873"/>
      <c r="AD29" s="874"/>
      <c r="AE29" s="853"/>
      <c r="AF29" s="853"/>
      <c r="AG29" s="851"/>
      <c r="AH29" s="852"/>
      <c r="AI29" s="853"/>
      <c r="AJ29" s="853"/>
      <c r="AK29" s="873"/>
      <c r="AL29" s="852"/>
      <c r="AM29" s="853"/>
      <c r="AN29" s="853"/>
      <c r="AO29" s="873"/>
      <c r="AP29" s="874"/>
      <c r="AQ29" s="853"/>
      <c r="AR29" s="853"/>
      <c r="AS29" s="851"/>
      <c r="AT29" s="852"/>
      <c r="AU29" s="853">
        <v>203.5</v>
      </c>
      <c r="AV29" s="853"/>
      <c r="AW29" s="873"/>
      <c r="AX29" s="852"/>
      <c r="AY29" s="853"/>
      <c r="AZ29" s="853"/>
      <c r="BA29" s="873"/>
      <c r="BB29" s="856">
        <f t="shared" si="0"/>
        <v>797.5</v>
      </c>
      <c r="BC29" s="857">
        <f t="shared" si="0"/>
        <v>203.5</v>
      </c>
      <c r="BD29" s="857">
        <f t="shared" si="0"/>
        <v>0</v>
      </c>
      <c r="BE29" s="927">
        <f t="shared" si="0"/>
        <v>0</v>
      </c>
      <c r="BF29" s="1089">
        <f t="shared" si="1"/>
        <v>1001</v>
      </c>
      <c r="BG29" s="811"/>
      <c r="BJ29" s="744">
        <f t="shared" si="2"/>
        <v>21</v>
      </c>
      <c r="BK29" s="488"/>
      <c r="BL29" s="488"/>
      <c r="BM29" s="488"/>
    </row>
    <row r="30" spans="1:65" s="744" customFormat="1" ht="17.25" customHeight="1" x14ac:dyDescent="0.25">
      <c r="A30" s="1125">
        <f t="shared" si="3"/>
        <v>23</v>
      </c>
      <c r="B30" s="1254" t="s">
        <v>1093</v>
      </c>
      <c r="C30" s="697" t="s">
        <v>1160</v>
      </c>
      <c r="D30" s="966" t="s">
        <v>1148</v>
      </c>
      <c r="E30" s="1077" t="s">
        <v>26</v>
      </c>
      <c r="F30" s="827"/>
      <c r="G30" s="825"/>
      <c r="H30" s="825"/>
      <c r="I30" s="822"/>
      <c r="J30" s="836"/>
      <c r="K30" s="821"/>
      <c r="L30" s="821"/>
      <c r="M30" s="830"/>
      <c r="N30" s="831">
        <v>206</v>
      </c>
      <c r="O30" s="821"/>
      <c r="P30" s="821"/>
      <c r="Q30" s="822"/>
      <c r="R30" s="831"/>
      <c r="S30" s="821"/>
      <c r="T30" s="821"/>
      <c r="U30" s="822"/>
      <c r="V30" s="831"/>
      <c r="W30" s="821"/>
      <c r="X30" s="821"/>
      <c r="Y30" s="822"/>
      <c r="Z30" s="836">
        <v>172</v>
      </c>
      <c r="AA30" s="821"/>
      <c r="AB30" s="821"/>
      <c r="AC30" s="830"/>
      <c r="AD30" s="831"/>
      <c r="AE30" s="821"/>
      <c r="AF30" s="821"/>
      <c r="AG30" s="822"/>
      <c r="AH30" s="836"/>
      <c r="AI30" s="821"/>
      <c r="AJ30" s="821"/>
      <c r="AK30" s="832"/>
      <c r="AL30" s="833"/>
      <c r="AM30" s="834"/>
      <c r="AN30" s="834"/>
      <c r="AO30" s="835"/>
      <c r="AP30" s="1255"/>
      <c r="AQ30" s="834"/>
      <c r="AR30" s="834"/>
      <c r="AS30" s="835"/>
      <c r="AT30" s="852"/>
      <c r="AU30" s="834"/>
      <c r="AV30" s="834"/>
      <c r="AW30" s="835"/>
      <c r="AX30" s="852"/>
      <c r="AY30" s="834"/>
      <c r="AZ30" s="834"/>
      <c r="BA30" s="835"/>
      <c r="BB30" s="856">
        <f t="shared" si="0"/>
        <v>378</v>
      </c>
      <c r="BC30" s="857">
        <f t="shared" si="0"/>
        <v>0</v>
      </c>
      <c r="BD30" s="857">
        <f t="shared" si="0"/>
        <v>0</v>
      </c>
      <c r="BE30" s="927">
        <f t="shared" si="0"/>
        <v>0</v>
      </c>
      <c r="BF30" s="1089">
        <f t="shared" si="1"/>
        <v>378</v>
      </c>
      <c r="BG30" s="806"/>
      <c r="BJ30" s="744">
        <f t="shared" si="2"/>
        <v>22</v>
      </c>
      <c r="BK30" s="488" t="s">
        <v>1033</v>
      </c>
      <c r="BL30" s="488"/>
      <c r="BM30" s="488">
        <v>1</v>
      </c>
    </row>
    <row r="31" spans="1:65" s="744" customFormat="1" ht="17.25" customHeight="1" x14ac:dyDescent="0.25">
      <c r="A31" s="1125">
        <f t="shared" si="3"/>
        <v>24</v>
      </c>
      <c r="B31" s="1254" t="s">
        <v>1093</v>
      </c>
      <c r="C31" s="634" t="s">
        <v>1161</v>
      </c>
      <c r="D31" s="967" t="s">
        <v>1149</v>
      </c>
      <c r="E31" s="1078" t="s">
        <v>1162</v>
      </c>
      <c r="F31" s="827"/>
      <c r="G31" s="825"/>
      <c r="H31" s="825"/>
      <c r="I31" s="822"/>
      <c r="J31" s="836"/>
      <c r="K31" s="821"/>
      <c r="L31" s="821"/>
      <c r="M31" s="830"/>
      <c r="N31" s="831"/>
      <c r="O31" s="821"/>
      <c r="P31" s="821"/>
      <c r="Q31" s="822"/>
      <c r="R31" s="831"/>
      <c r="S31" s="821"/>
      <c r="T31" s="821"/>
      <c r="U31" s="822"/>
      <c r="V31" s="831"/>
      <c r="W31" s="821"/>
      <c r="X31" s="821"/>
      <c r="Y31" s="822"/>
      <c r="Z31" s="836"/>
      <c r="AA31" s="821"/>
      <c r="AB31" s="821"/>
      <c r="AC31" s="830"/>
      <c r="AD31" s="831"/>
      <c r="AE31" s="821"/>
      <c r="AF31" s="821"/>
      <c r="AG31" s="822"/>
      <c r="AH31" s="836">
        <v>224</v>
      </c>
      <c r="AI31" s="821"/>
      <c r="AJ31" s="821"/>
      <c r="AK31" s="832"/>
      <c r="AL31" s="833"/>
      <c r="AM31" s="834"/>
      <c r="AN31" s="834"/>
      <c r="AO31" s="835"/>
      <c r="AP31" s="1255"/>
      <c r="AQ31" s="834"/>
      <c r="AR31" s="834"/>
      <c r="AS31" s="835"/>
      <c r="AT31" s="852"/>
      <c r="AU31" s="834"/>
      <c r="AV31" s="834"/>
      <c r="AW31" s="835"/>
      <c r="AX31" s="852"/>
      <c r="AY31" s="834"/>
      <c r="AZ31" s="834"/>
      <c r="BA31" s="835"/>
      <c r="BB31" s="856">
        <f>F31+J31+N31+R31+V31+Z31+AD31+AH31+AL31+AP31+AT31+AX31</f>
        <v>224</v>
      </c>
      <c r="BC31" s="857">
        <f>G31+K31+O31+S31+W31+AA31+AE31+AI31+AM31+AQ31+AU31+AY31</f>
        <v>0</v>
      </c>
      <c r="BD31" s="857">
        <f>H31+L31+P31+T31+X31+AB31+AF31+AJ31+AN31+AR31+AV31+AZ31</f>
        <v>0</v>
      </c>
      <c r="BE31" s="927">
        <f>I31+M31+Q31+U31+Y31+AC31+AG31+AK31+AO31+AS31+AW31+BA31</f>
        <v>0</v>
      </c>
      <c r="BF31" s="1089">
        <f>SUM(BB31:BE31)</f>
        <v>224</v>
      </c>
      <c r="BG31" s="806"/>
      <c r="BJ31" s="744">
        <f t="shared" si="2"/>
        <v>23</v>
      </c>
      <c r="BK31" s="488"/>
      <c r="BL31" s="488"/>
      <c r="BM31" s="488"/>
    </row>
    <row r="32" spans="1:65" s="744" customFormat="1" ht="17.25" customHeight="1" x14ac:dyDescent="0.25">
      <c r="A32" s="1125">
        <f t="shared" si="3"/>
        <v>25</v>
      </c>
      <c r="B32" s="1256" t="s">
        <v>872</v>
      </c>
      <c r="C32" s="850" t="s">
        <v>848</v>
      </c>
      <c r="D32" s="967" t="s">
        <v>1149</v>
      </c>
      <c r="E32" s="1078" t="s">
        <v>418</v>
      </c>
      <c r="F32" s="827"/>
      <c r="G32" s="825"/>
      <c r="H32" s="825"/>
      <c r="I32" s="822"/>
      <c r="J32" s="836"/>
      <c r="K32" s="821"/>
      <c r="L32" s="821"/>
      <c r="M32" s="851"/>
      <c r="N32" s="852">
        <v>200</v>
      </c>
      <c r="O32" s="853"/>
      <c r="P32" s="853"/>
      <c r="Q32" s="822"/>
      <c r="R32" s="852">
        <v>240</v>
      </c>
      <c r="S32" s="853"/>
      <c r="T32" s="853"/>
      <c r="U32" s="822"/>
      <c r="V32" s="831">
        <v>187.5</v>
      </c>
      <c r="W32" s="821"/>
      <c r="X32" s="821"/>
      <c r="Y32" s="822"/>
      <c r="Z32" s="836"/>
      <c r="AA32" s="821"/>
      <c r="AB32" s="821"/>
      <c r="AC32" s="830"/>
      <c r="AD32" s="831">
        <v>286.5</v>
      </c>
      <c r="AE32" s="821"/>
      <c r="AF32" s="821"/>
      <c r="AG32" s="822"/>
      <c r="AH32" s="836"/>
      <c r="AI32" s="821"/>
      <c r="AJ32" s="821"/>
      <c r="AK32" s="832"/>
      <c r="AL32" s="833"/>
      <c r="AM32" s="834"/>
      <c r="AN32" s="834"/>
      <c r="AO32" s="835"/>
      <c r="AP32" s="1255"/>
      <c r="AQ32" s="821">
        <v>210.5</v>
      </c>
      <c r="AR32" s="834"/>
      <c r="AS32" s="835"/>
      <c r="AT32" s="852"/>
      <c r="AU32" s="853">
        <v>175.75</v>
      </c>
      <c r="AV32" s="834"/>
      <c r="AW32" s="835"/>
      <c r="AX32" s="852"/>
      <c r="AY32" s="853">
        <v>236</v>
      </c>
      <c r="AZ32" s="834"/>
      <c r="BA32" s="835"/>
      <c r="BB32" s="1100">
        <f t="shared" si="0"/>
        <v>914</v>
      </c>
      <c r="BC32" s="857">
        <f t="shared" si="0"/>
        <v>622.25</v>
      </c>
      <c r="BD32" s="857">
        <f t="shared" si="0"/>
        <v>0</v>
      </c>
      <c r="BE32" s="927">
        <f t="shared" si="0"/>
        <v>0</v>
      </c>
      <c r="BF32" s="1089">
        <f t="shared" si="1"/>
        <v>1536.25</v>
      </c>
      <c r="BG32" s="806"/>
      <c r="BJ32" s="744">
        <f t="shared" si="2"/>
        <v>24</v>
      </c>
      <c r="BK32" s="488"/>
      <c r="BL32" s="488"/>
      <c r="BM32" s="488"/>
    </row>
    <row r="33" spans="1:65" s="744" customFormat="1" ht="17.25" customHeight="1" thickBot="1" x14ac:dyDescent="0.3">
      <c r="A33" s="1125">
        <f t="shared" si="3"/>
        <v>26</v>
      </c>
      <c r="B33" s="1257" t="s">
        <v>1094</v>
      </c>
      <c r="C33" s="634" t="s">
        <v>1031</v>
      </c>
      <c r="D33" s="967" t="s">
        <v>1149</v>
      </c>
      <c r="E33" s="1078" t="s">
        <v>1120</v>
      </c>
      <c r="F33" s="827"/>
      <c r="G33" s="825"/>
      <c r="H33" s="825"/>
      <c r="I33" s="822"/>
      <c r="J33" s="836"/>
      <c r="K33" s="821"/>
      <c r="L33" s="821"/>
      <c r="M33" s="826"/>
      <c r="N33" s="827">
        <v>0</v>
      </c>
      <c r="O33" s="825"/>
      <c r="P33" s="825"/>
      <c r="Q33" s="822"/>
      <c r="R33" s="827"/>
      <c r="S33" s="825"/>
      <c r="T33" s="825"/>
      <c r="U33" s="822"/>
      <c r="V33" s="831"/>
      <c r="W33" s="821"/>
      <c r="X33" s="821"/>
      <c r="Y33" s="822"/>
      <c r="Z33" s="836"/>
      <c r="AA33" s="821"/>
      <c r="AB33" s="821"/>
      <c r="AC33" s="830"/>
      <c r="AD33" s="831"/>
      <c r="AE33" s="821"/>
      <c r="AF33" s="821"/>
      <c r="AG33" s="822"/>
      <c r="AH33" s="836"/>
      <c r="AI33" s="821"/>
      <c r="AJ33" s="821"/>
      <c r="AK33" s="832"/>
      <c r="AL33" s="833"/>
      <c r="AM33" s="834"/>
      <c r="AN33" s="834"/>
      <c r="AO33" s="835"/>
      <c r="AP33" s="1255"/>
      <c r="AQ33" s="834"/>
      <c r="AR33" s="834"/>
      <c r="AS33" s="835"/>
      <c r="AT33" s="852"/>
      <c r="AU33" s="834"/>
      <c r="AV33" s="834"/>
      <c r="AW33" s="835"/>
      <c r="AX33" s="852"/>
      <c r="AY33" s="834"/>
      <c r="AZ33" s="834"/>
      <c r="BA33" s="835"/>
      <c r="BB33" s="856">
        <f t="shared" si="0"/>
        <v>0</v>
      </c>
      <c r="BC33" s="857">
        <f t="shared" si="0"/>
        <v>0</v>
      </c>
      <c r="BD33" s="857">
        <f t="shared" si="0"/>
        <v>0</v>
      </c>
      <c r="BE33" s="927">
        <f t="shared" si="0"/>
        <v>0</v>
      </c>
      <c r="BF33" s="1089">
        <f t="shared" si="1"/>
        <v>0</v>
      </c>
      <c r="BG33" s="818"/>
      <c r="BJ33" s="744">
        <f t="shared" si="2"/>
        <v>25</v>
      </c>
      <c r="BK33" s="488"/>
      <c r="BL33" s="488"/>
      <c r="BM33" s="488"/>
    </row>
    <row r="34" spans="1:65" s="744" customFormat="1" ht="17.25" customHeight="1" x14ac:dyDescent="0.25">
      <c r="A34" s="1125">
        <f t="shared" si="3"/>
        <v>27</v>
      </c>
      <c r="B34" s="1257" t="s">
        <v>1095</v>
      </c>
      <c r="C34" s="634" t="s">
        <v>1032</v>
      </c>
      <c r="D34" s="967" t="s">
        <v>1149</v>
      </c>
      <c r="E34" s="1078" t="s">
        <v>418</v>
      </c>
      <c r="F34" s="827"/>
      <c r="G34" s="825"/>
      <c r="H34" s="825"/>
      <c r="I34" s="822"/>
      <c r="J34" s="836"/>
      <c r="K34" s="821"/>
      <c r="L34" s="821"/>
      <c r="M34" s="830"/>
      <c r="N34" s="831">
        <v>255</v>
      </c>
      <c r="O34" s="821"/>
      <c r="P34" s="821"/>
      <c r="Q34" s="822"/>
      <c r="R34" s="831"/>
      <c r="S34" s="821"/>
      <c r="T34" s="821"/>
      <c r="U34" s="822"/>
      <c r="V34" s="831"/>
      <c r="W34" s="821"/>
      <c r="X34" s="821"/>
      <c r="Y34" s="822"/>
      <c r="Z34" s="836"/>
      <c r="AA34" s="821"/>
      <c r="AB34" s="821"/>
      <c r="AC34" s="830"/>
      <c r="AD34" s="831"/>
      <c r="AE34" s="821"/>
      <c r="AF34" s="821"/>
      <c r="AG34" s="822"/>
      <c r="AH34" s="836"/>
      <c r="AI34" s="821"/>
      <c r="AJ34" s="821"/>
      <c r="AK34" s="832"/>
      <c r="AL34" s="833"/>
      <c r="AM34" s="834"/>
      <c r="AN34" s="834"/>
      <c r="AO34" s="835"/>
      <c r="AP34" s="1255"/>
      <c r="AQ34" s="834"/>
      <c r="AR34" s="834"/>
      <c r="AS34" s="835"/>
      <c r="AT34" s="852"/>
      <c r="AU34" s="834"/>
      <c r="AV34" s="834"/>
      <c r="AW34" s="835"/>
      <c r="AX34" s="852"/>
      <c r="AY34" s="834"/>
      <c r="AZ34" s="834"/>
      <c r="BA34" s="835"/>
      <c r="BB34" s="856">
        <f t="shared" si="0"/>
        <v>255</v>
      </c>
      <c r="BC34" s="857">
        <f t="shared" si="0"/>
        <v>0</v>
      </c>
      <c r="BD34" s="857">
        <f t="shared" si="0"/>
        <v>0</v>
      </c>
      <c r="BE34" s="927">
        <f t="shared" si="0"/>
        <v>0</v>
      </c>
      <c r="BF34" s="1089">
        <f t="shared" si="1"/>
        <v>255</v>
      </c>
      <c r="BG34" s="806"/>
      <c r="BJ34" s="744">
        <f t="shared" si="2"/>
        <v>26</v>
      </c>
      <c r="BK34" s="488" t="s">
        <v>1039</v>
      </c>
      <c r="BL34" s="488"/>
      <c r="BM34" s="488">
        <v>1</v>
      </c>
    </row>
    <row r="35" spans="1:65" s="744" customFormat="1" ht="17.25" customHeight="1" x14ac:dyDescent="0.25">
      <c r="A35" s="1125">
        <f t="shared" si="3"/>
        <v>28</v>
      </c>
      <c r="B35" s="1256" t="s">
        <v>1111</v>
      </c>
      <c r="C35" s="1258" t="s">
        <v>1159</v>
      </c>
      <c r="D35" s="967" t="s">
        <v>1149</v>
      </c>
      <c r="E35" s="1078" t="s">
        <v>1033</v>
      </c>
      <c r="F35" s="827"/>
      <c r="G35" s="825"/>
      <c r="H35" s="825"/>
      <c r="I35" s="822"/>
      <c r="J35" s="836"/>
      <c r="K35" s="821"/>
      <c r="L35" s="821"/>
      <c r="M35" s="851"/>
      <c r="N35" s="852">
        <v>164</v>
      </c>
      <c r="O35" s="853"/>
      <c r="P35" s="853"/>
      <c r="Q35" s="822"/>
      <c r="R35" s="852"/>
      <c r="S35" s="853"/>
      <c r="T35" s="853"/>
      <c r="U35" s="822"/>
      <c r="V35" s="831"/>
      <c r="W35" s="821"/>
      <c r="X35" s="821"/>
      <c r="Y35" s="822"/>
      <c r="Z35" s="836"/>
      <c r="AA35" s="821"/>
      <c r="AB35" s="821"/>
      <c r="AC35" s="830"/>
      <c r="AD35" s="831"/>
      <c r="AE35" s="821">
        <v>179.5</v>
      </c>
      <c r="AF35" s="821"/>
      <c r="AG35" s="822"/>
      <c r="AH35" s="836"/>
      <c r="AI35" s="821"/>
      <c r="AJ35" s="821"/>
      <c r="AK35" s="832"/>
      <c r="AL35" s="833"/>
      <c r="AM35" s="834"/>
      <c r="AN35" s="834"/>
      <c r="AO35" s="835"/>
      <c r="AP35" s="1255"/>
      <c r="AQ35" s="834"/>
      <c r="AR35" s="834"/>
      <c r="AS35" s="835"/>
      <c r="AT35" s="852"/>
      <c r="AU35" s="834"/>
      <c r="AV35" s="834"/>
      <c r="AW35" s="835"/>
      <c r="AX35" s="852"/>
      <c r="AY35" s="834"/>
      <c r="AZ35" s="834"/>
      <c r="BA35" s="835"/>
      <c r="BB35" s="856">
        <f t="shared" si="0"/>
        <v>164</v>
      </c>
      <c r="BC35" s="857">
        <f t="shared" si="0"/>
        <v>179.5</v>
      </c>
      <c r="BD35" s="857">
        <f t="shared" si="0"/>
        <v>0</v>
      </c>
      <c r="BE35" s="927">
        <f t="shared" si="0"/>
        <v>0</v>
      </c>
      <c r="BF35" s="1089">
        <f t="shared" si="1"/>
        <v>343.5</v>
      </c>
      <c r="BG35" s="806"/>
      <c r="BJ35" s="744">
        <f t="shared" si="2"/>
        <v>27</v>
      </c>
      <c r="BK35" s="488" t="s">
        <v>1040</v>
      </c>
      <c r="BL35" s="488"/>
      <c r="BM35" s="488">
        <v>1</v>
      </c>
    </row>
    <row r="36" spans="1:65" s="744" customFormat="1" ht="17.25" customHeight="1" x14ac:dyDescent="0.25">
      <c r="A36" s="1125">
        <f t="shared" si="3"/>
        <v>29</v>
      </c>
      <c r="B36" s="1257" t="s">
        <v>1077</v>
      </c>
      <c r="C36" s="634" t="s">
        <v>1034</v>
      </c>
      <c r="D36" s="967" t="s">
        <v>1149</v>
      </c>
      <c r="E36" s="1078" t="s">
        <v>26</v>
      </c>
      <c r="F36" s="827">
        <v>207</v>
      </c>
      <c r="G36" s="825"/>
      <c r="H36" s="825"/>
      <c r="I36" s="822"/>
      <c r="J36" s="836"/>
      <c r="K36" s="821"/>
      <c r="L36" s="821"/>
      <c r="M36" s="826"/>
      <c r="N36" s="827"/>
      <c r="O36" s="825">
        <v>207.5</v>
      </c>
      <c r="P36" s="825"/>
      <c r="Q36" s="822"/>
      <c r="R36" s="827"/>
      <c r="S36" s="825"/>
      <c r="T36" s="825"/>
      <c r="U36" s="822"/>
      <c r="V36" s="831"/>
      <c r="W36" s="821"/>
      <c r="X36" s="821"/>
      <c r="Y36" s="822"/>
      <c r="Z36" s="836"/>
      <c r="AA36" s="821"/>
      <c r="AB36" s="821"/>
      <c r="AC36" s="830"/>
      <c r="AD36" s="831"/>
      <c r="AE36" s="821">
        <v>218</v>
      </c>
      <c r="AF36" s="821"/>
      <c r="AG36" s="822"/>
      <c r="AH36" s="836"/>
      <c r="AI36" s="821">
        <v>200.75</v>
      </c>
      <c r="AJ36" s="821"/>
      <c r="AK36" s="832"/>
      <c r="AL36" s="833"/>
      <c r="AM36" s="821">
        <v>234.5</v>
      </c>
      <c r="AN36" s="834"/>
      <c r="AO36" s="835"/>
      <c r="AP36" s="1255"/>
      <c r="AQ36" s="834"/>
      <c r="AR36" s="834"/>
      <c r="AS36" s="835"/>
      <c r="AT36" s="852"/>
      <c r="AU36" s="834"/>
      <c r="AV36" s="834"/>
      <c r="AW36" s="835"/>
      <c r="AX36" s="852"/>
      <c r="AY36" s="834"/>
      <c r="AZ36" s="834"/>
      <c r="BA36" s="835"/>
      <c r="BB36" s="856">
        <f t="shared" si="0"/>
        <v>207</v>
      </c>
      <c r="BC36" s="857">
        <f t="shared" si="0"/>
        <v>860.75</v>
      </c>
      <c r="BD36" s="857">
        <f t="shared" si="0"/>
        <v>0</v>
      </c>
      <c r="BE36" s="927">
        <f t="shared" si="0"/>
        <v>0</v>
      </c>
      <c r="BF36" s="1089">
        <f t="shared" si="1"/>
        <v>1067.75</v>
      </c>
      <c r="BG36" s="806"/>
      <c r="BJ36" s="744">
        <f t="shared" si="2"/>
        <v>28</v>
      </c>
      <c r="BK36" s="488"/>
      <c r="BL36" s="488"/>
      <c r="BM36" s="488"/>
    </row>
    <row r="37" spans="1:65" s="744" customFormat="1" ht="17.25" customHeight="1" x14ac:dyDescent="0.25">
      <c r="A37" s="1125">
        <f t="shared" si="3"/>
        <v>30</v>
      </c>
      <c r="B37" s="1256" t="s">
        <v>1096</v>
      </c>
      <c r="C37" s="850" t="s">
        <v>1035</v>
      </c>
      <c r="D37" s="967" t="s">
        <v>1148</v>
      </c>
      <c r="E37" s="1078" t="s">
        <v>1024</v>
      </c>
      <c r="F37" s="827"/>
      <c r="G37" s="825"/>
      <c r="H37" s="825"/>
      <c r="I37" s="822"/>
      <c r="J37" s="836"/>
      <c r="K37" s="821"/>
      <c r="L37" s="821"/>
      <c r="M37" s="851"/>
      <c r="N37" s="852"/>
      <c r="O37" s="853">
        <v>176.5</v>
      </c>
      <c r="P37" s="853"/>
      <c r="Q37" s="822"/>
      <c r="R37" s="852"/>
      <c r="S37" s="853"/>
      <c r="T37" s="853"/>
      <c r="U37" s="822"/>
      <c r="V37" s="831"/>
      <c r="W37" s="821"/>
      <c r="X37" s="821"/>
      <c r="Y37" s="822"/>
      <c r="Z37" s="836"/>
      <c r="AA37" s="821">
        <v>231.5</v>
      </c>
      <c r="AB37" s="821"/>
      <c r="AC37" s="830"/>
      <c r="AD37" s="831"/>
      <c r="AE37" s="821"/>
      <c r="AF37" s="821"/>
      <c r="AG37" s="822"/>
      <c r="AH37" s="836"/>
      <c r="AI37" s="821"/>
      <c r="AJ37" s="821"/>
      <c r="AK37" s="832"/>
      <c r="AL37" s="833"/>
      <c r="AM37" s="834"/>
      <c r="AN37" s="834"/>
      <c r="AO37" s="835"/>
      <c r="AP37" s="1255"/>
      <c r="AQ37" s="834"/>
      <c r="AR37" s="834"/>
      <c r="AS37" s="835"/>
      <c r="AT37" s="852"/>
      <c r="AU37" s="834"/>
      <c r="AV37" s="834"/>
      <c r="AW37" s="835"/>
      <c r="AX37" s="852"/>
      <c r="AY37" s="834"/>
      <c r="AZ37" s="834"/>
      <c r="BA37" s="835"/>
      <c r="BB37" s="856">
        <f t="shared" si="0"/>
        <v>0</v>
      </c>
      <c r="BC37" s="857">
        <f t="shared" si="0"/>
        <v>408</v>
      </c>
      <c r="BD37" s="857">
        <f t="shared" si="0"/>
        <v>0</v>
      </c>
      <c r="BE37" s="927">
        <f t="shared" si="0"/>
        <v>0</v>
      </c>
      <c r="BF37" s="1089">
        <f t="shared" si="1"/>
        <v>408</v>
      </c>
      <c r="BG37" s="806"/>
      <c r="BJ37" s="744">
        <f t="shared" si="2"/>
        <v>29</v>
      </c>
      <c r="BK37" s="488"/>
      <c r="BL37" s="488"/>
      <c r="BM37" s="488"/>
    </row>
    <row r="38" spans="1:65" s="744" customFormat="1" ht="17.25" customHeight="1" x14ac:dyDescent="0.25">
      <c r="A38" s="1125">
        <f t="shared" si="3"/>
        <v>31</v>
      </c>
      <c r="B38" s="1256" t="s">
        <v>1097</v>
      </c>
      <c r="C38" s="850" t="s">
        <v>571</v>
      </c>
      <c r="D38" s="967" t="s">
        <v>1148</v>
      </c>
      <c r="E38" s="1078" t="s">
        <v>418</v>
      </c>
      <c r="F38" s="1259"/>
      <c r="G38" s="934"/>
      <c r="H38" s="934"/>
      <c r="I38" s="839"/>
      <c r="J38" s="840"/>
      <c r="K38" s="841"/>
      <c r="L38" s="841"/>
      <c r="M38" s="855"/>
      <c r="N38" s="856"/>
      <c r="O38" s="857">
        <v>139.5</v>
      </c>
      <c r="P38" s="857"/>
      <c r="Q38" s="839"/>
      <c r="R38" s="856"/>
      <c r="S38" s="857"/>
      <c r="T38" s="857"/>
      <c r="U38" s="839"/>
      <c r="V38" s="843"/>
      <c r="W38" s="841"/>
      <c r="X38" s="841"/>
      <c r="Y38" s="839"/>
      <c r="Z38" s="840"/>
      <c r="AA38" s="841" t="s">
        <v>23</v>
      </c>
      <c r="AB38" s="841"/>
      <c r="AC38" s="842"/>
      <c r="AD38" s="843"/>
      <c r="AE38" s="841"/>
      <c r="AF38" s="841"/>
      <c r="AG38" s="839"/>
      <c r="AH38" s="840"/>
      <c r="AI38" s="841"/>
      <c r="AJ38" s="841"/>
      <c r="AK38" s="847"/>
      <c r="AL38" s="844"/>
      <c r="AM38" s="845"/>
      <c r="AN38" s="845"/>
      <c r="AO38" s="846"/>
      <c r="AP38" s="1260"/>
      <c r="AQ38" s="845"/>
      <c r="AR38" s="845"/>
      <c r="AS38" s="846"/>
      <c r="AT38" s="856"/>
      <c r="AU38" s="853">
        <v>106.5</v>
      </c>
      <c r="AV38" s="845"/>
      <c r="AW38" s="846"/>
      <c r="AX38" s="856"/>
      <c r="AY38" s="845"/>
      <c r="AZ38" s="845"/>
      <c r="BA38" s="846"/>
      <c r="BB38" s="856">
        <f t="shared" si="0"/>
        <v>0</v>
      </c>
      <c r="BC38" s="857">
        <f>G38+K38+O38+S38+W38+AE38+AI38+AM38+AQ38+AU38+AY38</f>
        <v>246</v>
      </c>
      <c r="BD38" s="857">
        <f t="shared" si="0"/>
        <v>0</v>
      </c>
      <c r="BE38" s="927">
        <f t="shared" si="0"/>
        <v>0</v>
      </c>
      <c r="BF38" s="1089">
        <f t="shared" si="1"/>
        <v>246</v>
      </c>
      <c r="BG38" s="806"/>
      <c r="BJ38" s="744">
        <f t="shared" si="2"/>
        <v>30</v>
      </c>
      <c r="BK38" s="488"/>
      <c r="BL38" s="488"/>
      <c r="BM38" s="488"/>
    </row>
    <row r="39" spans="1:65" s="744" customFormat="1" ht="17.25" customHeight="1" thickBot="1" x14ac:dyDescent="0.3">
      <c r="A39" s="1125">
        <f t="shared" si="3"/>
        <v>32</v>
      </c>
      <c r="B39" s="1257" t="s">
        <v>866</v>
      </c>
      <c r="C39" s="634" t="s">
        <v>1036</v>
      </c>
      <c r="D39" s="967" t="s">
        <v>1148</v>
      </c>
      <c r="E39" s="1078" t="s">
        <v>1039</v>
      </c>
      <c r="F39" s="1259"/>
      <c r="G39" s="934"/>
      <c r="H39" s="934"/>
      <c r="I39" s="839"/>
      <c r="J39" s="840"/>
      <c r="K39" s="841"/>
      <c r="L39" s="841"/>
      <c r="M39" s="842"/>
      <c r="N39" s="843"/>
      <c r="O39" s="841">
        <v>160</v>
      </c>
      <c r="P39" s="841"/>
      <c r="Q39" s="839"/>
      <c r="R39" s="843"/>
      <c r="S39" s="841"/>
      <c r="T39" s="841"/>
      <c r="U39" s="839"/>
      <c r="V39" s="843"/>
      <c r="W39" s="841"/>
      <c r="X39" s="841"/>
      <c r="Y39" s="839"/>
      <c r="Z39" s="840"/>
      <c r="AA39" s="841">
        <v>200</v>
      </c>
      <c r="AB39" s="841"/>
      <c r="AC39" s="842"/>
      <c r="AD39" s="843"/>
      <c r="AE39" s="841"/>
      <c r="AF39" s="841"/>
      <c r="AG39" s="839"/>
      <c r="AH39" s="840"/>
      <c r="AI39" s="841">
        <v>191.5</v>
      </c>
      <c r="AJ39" s="841"/>
      <c r="AK39" s="842"/>
      <c r="AL39" s="843"/>
      <c r="AM39" s="841"/>
      <c r="AN39" s="841"/>
      <c r="AO39" s="839"/>
      <c r="AP39" s="840"/>
      <c r="AQ39" s="841"/>
      <c r="AR39" s="841"/>
      <c r="AS39" s="839"/>
      <c r="AT39" s="843"/>
      <c r="AU39" s="841"/>
      <c r="AV39" s="841"/>
      <c r="AW39" s="839"/>
      <c r="AX39" s="843"/>
      <c r="AY39" s="841"/>
      <c r="AZ39" s="841"/>
      <c r="BA39" s="839"/>
      <c r="BB39" s="856">
        <f t="shared" si="0"/>
        <v>0</v>
      </c>
      <c r="BC39" s="857">
        <f t="shared" si="0"/>
        <v>551.5</v>
      </c>
      <c r="BD39" s="857">
        <f t="shared" si="0"/>
        <v>0</v>
      </c>
      <c r="BE39" s="927">
        <f t="shared" si="0"/>
        <v>0</v>
      </c>
      <c r="BF39" s="1089">
        <f t="shared" si="1"/>
        <v>551.5</v>
      </c>
      <c r="BG39" s="817"/>
      <c r="BJ39" s="744">
        <f t="shared" si="2"/>
        <v>31</v>
      </c>
      <c r="BK39" s="488" t="s">
        <v>1044</v>
      </c>
      <c r="BL39" s="488"/>
      <c r="BM39" s="488">
        <v>1</v>
      </c>
    </row>
    <row r="40" spans="1:65" s="744" customFormat="1" ht="17.25" customHeight="1" x14ac:dyDescent="0.25">
      <c r="A40" s="1125">
        <f t="shared" si="3"/>
        <v>33</v>
      </c>
      <c r="B40" s="746" t="s">
        <v>1072</v>
      </c>
      <c r="C40" s="829" t="s">
        <v>1037</v>
      </c>
      <c r="D40" s="965" t="s">
        <v>1148</v>
      </c>
      <c r="E40" s="1077" t="s">
        <v>1040</v>
      </c>
      <c r="F40" s="852"/>
      <c r="G40" s="853"/>
      <c r="H40" s="853"/>
      <c r="I40" s="873"/>
      <c r="J40" s="874"/>
      <c r="K40" s="853"/>
      <c r="L40" s="853"/>
      <c r="M40" s="851"/>
      <c r="N40" s="852"/>
      <c r="O40" s="853">
        <v>218</v>
      </c>
      <c r="P40" s="853"/>
      <c r="Q40" s="873"/>
      <c r="R40" s="874"/>
      <c r="S40" s="853">
        <v>267</v>
      </c>
      <c r="T40" s="853"/>
      <c r="U40" s="851"/>
      <c r="V40" s="852"/>
      <c r="W40" s="853"/>
      <c r="X40" s="853"/>
      <c r="Y40" s="873"/>
      <c r="Z40" s="874"/>
      <c r="AA40" s="853"/>
      <c r="AB40" s="853"/>
      <c r="AC40" s="873"/>
      <c r="AD40" s="874"/>
      <c r="AE40" s="853">
        <v>207.5</v>
      </c>
      <c r="AF40" s="853"/>
      <c r="AG40" s="851"/>
      <c r="AH40" s="852"/>
      <c r="AI40" s="853"/>
      <c r="AJ40" s="853"/>
      <c r="AK40" s="873"/>
      <c r="AL40" s="852"/>
      <c r="AM40" s="853"/>
      <c r="AN40" s="853"/>
      <c r="AO40" s="873"/>
      <c r="AP40" s="874"/>
      <c r="AQ40" s="853">
        <v>268</v>
      </c>
      <c r="AR40" s="853"/>
      <c r="AS40" s="851"/>
      <c r="AT40" s="852"/>
      <c r="AU40" s="853">
        <v>248.75</v>
      </c>
      <c r="AV40" s="853"/>
      <c r="AW40" s="873"/>
      <c r="AX40" s="852"/>
      <c r="AY40" s="853"/>
      <c r="AZ40" s="853"/>
      <c r="BA40" s="873"/>
      <c r="BB40" s="856">
        <f t="shared" si="0"/>
        <v>0</v>
      </c>
      <c r="BC40" s="857">
        <f t="shared" si="0"/>
        <v>1209.25</v>
      </c>
      <c r="BD40" s="857">
        <f t="shared" si="0"/>
        <v>0</v>
      </c>
      <c r="BE40" s="927">
        <f t="shared" si="0"/>
        <v>0</v>
      </c>
      <c r="BF40" s="1089">
        <f t="shared" si="1"/>
        <v>1209.25</v>
      </c>
      <c r="BG40" s="812"/>
      <c r="BJ40" s="744">
        <f t="shared" si="2"/>
        <v>32</v>
      </c>
      <c r="BK40" s="488"/>
      <c r="BL40" s="488"/>
      <c r="BM40" s="488"/>
    </row>
    <row r="41" spans="1:65" s="744" customFormat="1" ht="17.25" customHeight="1" x14ac:dyDescent="0.25">
      <c r="A41" s="1125">
        <f t="shared" si="3"/>
        <v>34</v>
      </c>
      <c r="B41" s="746" t="s">
        <v>1072</v>
      </c>
      <c r="C41" s="829" t="s">
        <v>386</v>
      </c>
      <c r="D41" s="965" t="s">
        <v>1148</v>
      </c>
      <c r="E41" s="1077" t="s">
        <v>974</v>
      </c>
      <c r="F41" s="852"/>
      <c r="G41" s="853"/>
      <c r="H41" s="853"/>
      <c r="I41" s="873"/>
      <c r="J41" s="874"/>
      <c r="K41" s="853"/>
      <c r="L41" s="853"/>
      <c r="M41" s="851"/>
      <c r="N41" s="852"/>
      <c r="O41" s="853">
        <v>237</v>
      </c>
      <c r="P41" s="853"/>
      <c r="Q41" s="873"/>
      <c r="R41" s="874"/>
      <c r="S41" s="853">
        <v>299</v>
      </c>
      <c r="T41" s="853"/>
      <c r="U41" s="851"/>
      <c r="V41" s="852"/>
      <c r="W41" s="853"/>
      <c r="X41" s="853"/>
      <c r="Y41" s="873"/>
      <c r="Z41" s="874"/>
      <c r="AA41" s="853"/>
      <c r="AB41" s="853"/>
      <c r="AC41" s="873"/>
      <c r="AD41" s="874"/>
      <c r="AE41" s="853">
        <v>288</v>
      </c>
      <c r="AF41" s="853"/>
      <c r="AG41" s="851"/>
      <c r="AH41" s="852"/>
      <c r="AI41" s="853"/>
      <c r="AJ41" s="853"/>
      <c r="AK41" s="873"/>
      <c r="AL41" s="852"/>
      <c r="AM41" s="853"/>
      <c r="AN41" s="853"/>
      <c r="AO41" s="873"/>
      <c r="AP41" s="874"/>
      <c r="AQ41" s="853"/>
      <c r="AR41" s="853">
        <v>278.5</v>
      </c>
      <c r="AS41" s="851"/>
      <c r="AT41" s="852"/>
      <c r="AU41" s="853"/>
      <c r="AV41" s="853">
        <v>236</v>
      </c>
      <c r="AW41" s="873"/>
      <c r="AX41" s="852"/>
      <c r="AY41" s="853"/>
      <c r="AZ41" s="853"/>
      <c r="BA41" s="873"/>
      <c r="BB41" s="856">
        <f t="shared" si="0"/>
        <v>0</v>
      </c>
      <c r="BC41" s="857">
        <f t="shared" si="0"/>
        <v>824</v>
      </c>
      <c r="BD41" s="857">
        <f t="shared" si="0"/>
        <v>514.5</v>
      </c>
      <c r="BE41" s="927">
        <f t="shared" si="0"/>
        <v>0</v>
      </c>
      <c r="BF41" s="1089">
        <f t="shared" si="1"/>
        <v>1338.5</v>
      </c>
      <c r="BG41" s="767"/>
      <c r="BJ41" s="744">
        <f t="shared" si="2"/>
        <v>33</v>
      </c>
      <c r="BK41" s="488" t="s">
        <v>1045</v>
      </c>
      <c r="BL41" s="488"/>
      <c r="BM41" s="488">
        <v>1</v>
      </c>
    </row>
    <row r="42" spans="1:65" s="744" customFormat="1" ht="17.25" customHeight="1" x14ac:dyDescent="0.25">
      <c r="A42" s="1125">
        <f t="shared" si="3"/>
        <v>35</v>
      </c>
      <c r="B42" s="697" t="s">
        <v>1081</v>
      </c>
      <c r="C42" s="625" t="s">
        <v>1038</v>
      </c>
      <c r="D42" s="968" t="s">
        <v>1148</v>
      </c>
      <c r="E42" s="1077" t="s">
        <v>1120</v>
      </c>
      <c r="F42" s="852"/>
      <c r="G42" s="853"/>
      <c r="H42" s="853"/>
      <c r="I42" s="873"/>
      <c r="J42" s="874"/>
      <c r="K42" s="853"/>
      <c r="L42" s="853"/>
      <c r="M42" s="851"/>
      <c r="N42" s="852"/>
      <c r="O42" s="853">
        <v>206</v>
      </c>
      <c r="P42" s="853"/>
      <c r="Q42" s="873"/>
      <c r="R42" s="874"/>
      <c r="S42" s="853"/>
      <c r="T42" s="853"/>
      <c r="U42" s="851"/>
      <c r="V42" s="852"/>
      <c r="W42" s="853"/>
      <c r="X42" s="853"/>
      <c r="Y42" s="873"/>
      <c r="Z42" s="874"/>
      <c r="AA42" s="853"/>
      <c r="AB42" s="853"/>
      <c r="AC42" s="873"/>
      <c r="AD42" s="874"/>
      <c r="AE42" s="853"/>
      <c r="AF42" s="853"/>
      <c r="AG42" s="851"/>
      <c r="AH42" s="852"/>
      <c r="AI42" s="853"/>
      <c r="AJ42" s="853"/>
      <c r="AK42" s="873"/>
      <c r="AL42" s="852"/>
      <c r="AM42" s="853"/>
      <c r="AN42" s="853"/>
      <c r="AO42" s="873"/>
      <c r="AP42" s="874"/>
      <c r="AQ42" s="853"/>
      <c r="AR42" s="853"/>
      <c r="AS42" s="851"/>
      <c r="AT42" s="852"/>
      <c r="AU42" s="853"/>
      <c r="AV42" s="853"/>
      <c r="AW42" s="873"/>
      <c r="AX42" s="852"/>
      <c r="AY42" s="853"/>
      <c r="AZ42" s="853"/>
      <c r="BA42" s="873"/>
      <c r="BB42" s="856">
        <f t="shared" si="0"/>
        <v>0</v>
      </c>
      <c r="BC42" s="857">
        <f t="shared" si="0"/>
        <v>206</v>
      </c>
      <c r="BD42" s="857">
        <f t="shared" si="0"/>
        <v>0</v>
      </c>
      <c r="BE42" s="927">
        <f t="shared" si="0"/>
        <v>0</v>
      </c>
      <c r="BF42" s="1089">
        <f t="shared" si="1"/>
        <v>206</v>
      </c>
      <c r="BG42" s="767"/>
      <c r="BJ42" s="744">
        <f t="shared" si="2"/>
        <v>34</v>
      </c>
      <c r="BK42" s="488" t="s">
        <v>456</v>
      </c>
      <c r="BL42" s="488"/>
      <c r="BM42" s="488">
        <v>1</v>
      </c>
    </row>
    <row r="43" spans="1:65" s="744" customFormat="1" ht="17.25" customHeight="1" x14ac:dyDescent="0.25">
      <c r="A43" s="1125">
        <f t="shared" si="3"/>
        <v>36</v>
      </c>
      <c r="B43" s="746" t="s">
        <v>1098</v>
      </c>
      <c r="C43" s="829" t="s">
        <v>496</v>
      </c>
      <c r="D43" s="965" t="s">
        <v>1148</v>
      </c>
      <c r="E43" s="1077" t="s">
        <v>26</v>
      </c>
      <c r="F43" s="852"/>
      <c r="G43" s="853"/>
      <c r="H43" s="853"/>
      <c r="I43" s="873">
        <v>213</v>
      </c>
      <c r="J43" s="874"/>
      <c r="K43" s="853"/>
      <c r="L43" s="853"/>
      <c r="M43" s="851">
        <v>246</v>
      </c>
      <c r="N43" s="852"/>
      <c r="O43" s="853"/>
      <c r="P43" s="853"/>
      <c r="Q43" s="873">
        <v>266</v>
      </c>
      <c r="R43" s="874"/>
      <c r="S43" s="853"/>
      <c r="T43" s="853"/>
      <c r="U43" s="851"/>
      <c r="V43" s="852"/>
      <c r="W43" s="853"/>
      <c r="X43" s="853"/>
      <c r="Y43" s="873"/>
      <c r="Z43" s="874"/>
      <c r="AA43" s="853"/>
      <c r="AB43" s="853"/>
      <c r="AC43" s="873">
        <v>236</v>
      </c>
      <c r="AD43" s="874"/>
      <c r="AE43" s="853"/>
      <c r="AF43" s="853"/>
      <c r="AG43" s="851"/>
      <c r="AH43" s="852"/>
      <c r="AI43" s="853"/>
      <c r="AJ43" s="853"/>
      <c r="AK43" s="873">
        <v>147</v>
      </c>
      <c r="AL43" s="852"/>
      <c r="AM43" s="853"/>
      <c r="AN43" s="853"/>
      <c r="AO43" s="873">
        <v>199</v>
      </c>
      <c r="AP43" s="874"/>
      <c r="AQ43" s="853"/>
      <c r="AR43" s="853"/>
      <c r="AS43" s="851"/>
      <c r="AT43" s="852"/>
      <c r="AU43" s="853"/>
      <c r="AV43" s="853"/>
      <c r="AW43" s="873"/>
      <c r="AX43" s="852"/>
      <c r="AY43" s="853"/>
      <c r="AZ43" s="853"/>
      <c r="BA43" s="873"/>
      <c r="BB43" s="856">
        <f t="shared" si="0"/>
        <v>0</v>
      </c>
      <c r="BC43" s="857">
        <f t="shared" si="0"/>
        <v>0</v>
      </c>
      <c r="BD43" s="857">
        <f t="shared" si="0"/>
        <v>0</v>
      </c>
      <c r="BE43" s="1098">
        <f t="shared" si="0"/>
        <v>1307</v>
      </c>
      <c r="BF43" s="1089">
        <f t="shared" si="1"/>
        <v>1307</v>
      </c>
      <c r="BG43" s="813"/>
      <c r="BJ43" s="744">
        <f t="shared" si="2"/>
        <v>35</v>
      </c>
      <c r="BK43" s="488"/>
      <c r="BL43" s="488"/>
      <c r="BM43" s="488"/>
    </row>
    <row r="44" spans="1:65" s="744" customFormat="1" ht="17.25" customHeight="1" x14ac:dyDescent="0.25">
      <c r="A44" s="1125">
        <f t="shared" si="3"/>
        <v>37</v>
      </c>
      <c r="B44" s="750" t="s">
        <v>1073</v>
      </c>
      <c r="C44" s="1261" t="s">
        <v>1041</v>
      </c>
      <c r="D44" s="1076" t="s">
        <v>1149</v>
      </c>
      <c r="E44" s="1078" t="s">
        <v>1044</v>
      </c>
      <c r="F44" s="856"/>
      <c r="G44" s="857"/>
      <c r="H44" s="857"/>
      <c r="I44" s="927"/>
      <c r="J44" s="928"/>
      <c r="K44" s="857"/>
      <c r="L44" s="857"/>
      <c r="M44" s="855"/>
      <c r="N44" s="856"/>
      <c r="O44" s="857"/>
      <c r="P44" s="857"/>
      <c r="Q44" s="927"/>
      <c r="R44" s="874">
        <v>294.5</v>
      </c>
      <c r="S44" s="853"/>
      <c r="T44" s="853"/>
      <c r="U44" s="851"/>
      <c r="V44" s="852"/>
      <c r="W44" s="853"/>
      <c r="X44" s="853"/>
      <c r="Y44" s="873"/>
      <c r="Z44" s="874">
        <v>292</v>
      </c>
      <c r="AA44" s="853"/>
      <c r="AB44" s="853"/>
      <c r="AC44" s="873"/>
      <c r="AD44" s="874"/>
      <c r="AE44" s="853">
        <v>265.5</v>
      </c>
      <c r="AF44" s="853"/>
      <c r="AG44" s="851"/>
      <c r="AH44" s="852"/>
      <c r="AI44" s="853"/>
      <c r="AJ44" s="853">
        <v>152.75</v>
      </c>
      <c r="AK44" s="873"/>
      <c r="AL44" s="852"/>
      <c r="AM44" s="853"/>
      <c r="AN44" s="853"/>
      <c r="AO44" s="873"/>
      <c r="AP44" s="874"/>
      <c r="AQ44" s="853"/>
      <c r="AR44" s="853">
        <v>223</v>
      </c>
      <c r="AS44" s="851"/>
      <c r="AT44" s="852"/>
      <c r="AU44" s="853"/>
      <c r="AV44" s="853">
        <v>199</v>
      </c>
      <c r="AW44" s="873"/>
      <c r="AX44" s="852"/>
      <c r="AY44" s="853"/>
      <c r="AZ44" s="853">
        <v>227.5</v>
      </c>
      <c r="BA44" s="873"/>
      <c r="BB44" s="856">
        <f t="shared" si="0"/>
        <v>586.5</v>
      </c>
      <c r="BC44" s="857">
        <f t="shared" si="0"/>
        <v>265.5</v>
      </c>
      <c r="BD44" s="857">
        <f t="shared" si="0"/>
        <v>802.25</v>
      </c>
      <c r="BE44" s="927">
        <f t="shared" si="0"/>
        <v>0</v>
      </c>
      <c r="BF44" s="1089">
        <f t="shared" si="1"/>
        <v>1654.25</v>
      </c>
      <c r="BG44" s="813"/>
      <c r="BJ44" s="744">
        <f t="shared" si="2"/>
        <v>36</v>
      </c>
      <c r="BK44" s="488"/>
      <c r="BL44" s="488"/>
      <c r="BM44" s="488"/>
    </row>
    <row r="45" spans="1:65" s="744" customFormat="1" ht="17.25" customHeight="1" x14ac:dyDescent="0.25">
      <c r="A45" s="1125">
        <f t="shared" si="3"/>
        <v>38</v>
      </c>
      <c r="B45" s="697" t="s">
        <v>1099</v>
      </c>
      <c r="C45" s="625" t="s">
        <v>1042</v>
      </c>
      <c r="D45" s="968" t="s">
        <v>1149</v>
      </c>
      <c r="E45" s="1077" t="s">
        <v>418</v>
      </c>
      <c r="F45" s="852"/>
      <c r="G45" s="853"/>
      <c r="H45" s="853"/>
      <c r="I45" s="873"/>
      <c r="J45" s="874"/>
      <c r="K45" s="853"/>
      <c r="L45" s="853"/>
      <c r="M45" s="851"/>
      <c r="N45" s="852"/>
      <c r="O45" s="853"/>
      <c r="P45" s="853"/>
      <c r="Q45" s="873"/>
      <c r="R45" s="874">
        <v>156.5</v>
      </c>
      <c r="S45" s="853"/>
      <c r="T45" s="853"/>
      <c r="U45" s="851"/>
      <c r="V45" s="852">
        <v>169.5</v>
      </c>
      <c r="W45" s="853"/>
      <c r="X45" s="853"/>
      <c r="Y45" s="873"/>
      <c r="Z45" s="874"/>
      <c r="AA45" s="853"/>
      <c r="AB45" s="853"/>
      <c r="AC45" s="873"/>
      <c r="AD45" s="874"/>
      <c r="AE45" s="853"/>
      <c r="AF45" s="853"/>
      <c r="AG45" s="851"/>
      <c r="AH45" s="852"/>
      <c r="AI45" s="853"/>
      <c r="AJ45" s="853"/>
      <c r="AK45" s="873"/>
      <c r="AL45" s="852"/>
      <c r="AM45" s="853"/>
      <c r="AN45" s="853"/>
      <c r="AO45" s="873"/>
      <c r="AP45" s="874">
        <v>262.5</v>
      </c>
      <c r="AQ45" s="853"/>
      <c r="AR45" s="853"/>
      <c r="AS45" s="851"/>
      <c r="AT45" s="852">
        <v>247.5</v>
      </c>
      <c r="AU45" s="853"/>
      <c r="AV45" s="853"/>
      <c r="AW45" s="873"/>
      <c r="AX45" s="852"/>
      <c r="AY45" s="853"/>
      <c r="AZ45" s="853"/>
      <c r="BA45" s="873"/>
      <c r="BB45" s="856">
        <f t="shared" si="0"/>
        <v>836</v>
      </c>
      <c r="BC45" s="857">
        <f t="shared" si="0"/>
        <v>0</v>
      </c>
      <c r="BD45" s="857">
        <f t="shared" si="0"/>
        <v>0</v>
      </c>
      <c r="BE45" s="927">
        <f t="shared" si="0"/>
        <v>0</v>
      </c>
      <c r="BF45" s="1089">
        <f t="shared" si="1"/>
        <v>836</v>
      </c>
      <c r="BG45" s="767"/>
      <c r="BJ45" s="744">
        <f t="shared" si="2"/>
        <v>37</v>
      </c>
      <c r="BK45" s="488" t="s">
        <v>1048</v>
      </c>
      <c r="BL45" s="488"/>
      <c r="BM45" s="488">
        <v>1</v>
      </c>
    </row>
    <row r="46" spans="1:65" s="744" customFormat="1" ht="17.25" customHeight="1" x14ac:dyDescent="0.25">
      <c r="A46" s="1125">
        <f t="shared" si="3"/>
        <v>39</v>
      </c>
      <c r="B46" s="746" t="s">
        <v>927</v>
      </c>
      <c r="C46" s="829" t="s">
        <v>796</v>
      </c>
      <c r="D46" s="965" t="s">
        <v>1148</v>
      </c>
      <c r="E46" s="1077" t="s">
        <v>1045</v>
      </c>
      <c r="F46" s="852"/>
      <c r="G46" s="853"/>
      <c r="H46" s="853"/>
      <c r="I46" s="873"/>
      <c r="J46" s="874"/>
      <c r="K46" s="853"/>
      <c r="L46" s="853"/>
      <c r="M46" s="851"/>
      <c r="N46" s="852"/>
      <c r="O46" s="853"/>
      <c r="P46" s="853"/>
      <c r="Q46" s="873"/>
      <c r="R46" s="874">
        <v>222</v>
      </c>
      <c r="S46" s="853"/>
      <c r="T46" s="853"/>
      <c r="U46" s="851"/>
      <c r="V46" s="852"/>
      <c r="W46" s="853"/>
      <c r="X46" s="853"/>
      <c r="Y46" s="873"/>
      <c r="Z46" s="874"/>
      <c r="AA46" s="853"/>
      <c r="AB46" s="853"/>
      <c r="AC46" s="873"/>
      <c r="AD46" s="874"/>
      <c r="AE46" s="853"/>
      <c r="AF46" s="853"/>
      <c r="AG46" s="851"/>
      <c r="AH46" s="852"/>
      <c r="AI46" s="853"/>
      <c r="AJ46" s="853"/>
      <c r="AK46" s="873"/>
      <c r="AL46" s="852"/>
      <c r="AM46" s="853"/>
      <c r="AN46" s="853"/>
      <c r="AO46" s="873"/>
      <c r="AP46" s="874"/>
      <c r="AQ46" s="853"/>
      <c r="AR46" s="853"/>
      <c r="AS46" s="851"/>
      <c r="AT46" s="852"/>
      <c r="AU46" s="853"/>
      <c r="AV46" s="853"/>
      <c r="AW46" s="873"/>
      <c r="AX46" s="852"/>
      <c r="AY46" s="853"/>
      <c r="AZ46" s="853"/>
      <c r="BA46" s="873"/>
      <c r="BB46" s="856">
        <f t="shared" si="0"/>
        <v>222</v>
      </c>
      <c r="BC46" s="857">
        <f t="shared" si="0"/>
        <v>0</v>
      </c>
      <c r="BD46" s="857">
        <f t="shared" si="0"/>
        <v>0</v>
      </c>
      <c r="BE46" s="927">
        <f t="shared" si="0"/>
        <v>0</v>
      </c>
      <c r="BF46" s="1089">
        <f t="shared" si="1"/>
        <v>222</v>
      </c>
      <c r="BG46" s="810"/>
      <c r="BJ46" s="744">
        <f t="shared" si="2"/>
        <v>38</v>
      </c>
      <c r="BK46" s="488"/>
      <c r="BL46" s="488"/>
      <c r="BM46" s="488"/>
    </row>
    <row r="47" spans="1:65" s="744" customFormat="1" ht="17.25" customHeight="1" x14ac:dyDescent="0.25">
      <c r="A47" s="1125">
        <f t="shared" si="3"/>
        <v>40</v>
      </c>
      <c r="B47" s="746" t="s">
        <v>1100</v>
      </c>
      <c r="C47" s="829" t="s">
        <v>1043</v>
      </c>
      <c r="D47" s="965" t="s">
        <v>1149</v>
      </c>
      <c r="E47" s="1077" t="s">
        <v>456</v>
      </c>
      <c r="F47" s="852"/>
      <c r="G47" s="853"/>
      <c r="H47" s="853"/>
      <c r="I47" s="873"/>
      <c r="J47" s="874"/>
      <c r="K47" s="853"/>
      <c r="L47" s="853"/>
      <c r="M47" s="851"/>
      <c r="N47" s="852"/>
      <c r="O47" s="853"/>
      <c r="P47" s="853"/>
      <c r="Q47" s="873"/>
      <c r="R47" s="874">
        <v>285</v>
      </c>
      <c r="S47" s="853"/>
      <c r="T47" s="853"/>
      <c r="U47" s="851"/>
      <c r="V47" s="852"/>
      <c r="W47" s="853"/>
      <c r="X47" s="853"/>
      <c r="Y47" s="873"/>
      <c r="Z47" s="874"/>
      <c r="AA47" s="853"/>
      <c r="AB47" s="853"/>
      <c r="AC47" s="873"/>
      <c r="AD47" s="874"/>
      <c r="AE47" s="853"/>
      <c r="AF47" s="853"/>
      <c r="AG47" s="851"/>
      <c r="AH47" s="852"/>
      <c r="AI47" s="853"/>
      <c r="AJ47" s="853"/>
      <c r="AK47" s="873"/>
      <c r="AL47" s="852"/>
      <c r="AM47" s="853"/>
      <c r="AN47" s="853"/>
      <c r="AO47" s="873"/>
      <c r="AP47" s="874"/>
      <c r="AQ47" s="853"/>
      <c r="AR47" s="853"/>
      <c r="AS47" s="851"/>
      <c r="AT47" s="852"/>
      <c r="AU47" s="853"/>
      <c r="AV47" s="853"/>
      <c r="AW47" s="873"/>
      <c r="AX47" s="852"/>
      <c r="AY47" s="853"/>
      <c r="AZ47" s="853"/>
      <c r="BA47" s="873"/>
      <c r="BB47" s="856">
        <f t="shared" si="0"/>
        <v>285</v>
      </c>
      <c r="BC47" s="857">
        <f t="shared" si="0"/>
        <v>0</v>
      </c>
      <c r="BD47" s="857">
        <f t="shared" si="0"/>
        <v>0</v>
      </c>
      <c r="BE47" s="927">
        <f t="shared" si="0"/>
        <v>0</v>
      </c>
      <c r="BF47" s="1089">
        <f t="shared" si="1"/>
        <v>285</v>
      </c>
      <c r="BG47" s="813"/>
      <c r="BJ47" s="744">
        <f t="shared" si="2"/>
        <v>39</v>
      </c>
      <c r="BK47" s="488"/>
      <c r="BL47" s="488"/>
      <c r="BM47" s="488"/>
    </row>
    <row r="48" spans="1:65" s="744" customFormat="1" ht="17.25" customHeight="1" x14ac:dyDescent="0.25">
      <c r="A48" s="1125">
        <f t="shared" si="3"/>
        <v>41</v>
      </c>
      <c r="B48" s="746" t="s">
        <v>1101</v>
      </c>
      <c r="C48" s="829" t="s">
        <v>798</v>
      </c>
      <c r="D48" s="965" t="s">
        <v>1148</v>
      </c>
      <c r="E48" s="1077" t="s">
        <v>418</v>
      </c>
      <c r="F48" s="852"/>
      <c r="G48" s="853"/>
      <c r="H48" s="853"/>
      <c r="I48" s="873"/>
      <c r="J48" s="874"/>
      <c r="K48" s="853"/>
      <c r="L48" s="853"/>
      <c r="M48" s="851"/>
      <c r="N48" s="852"/>
      <c r="O48" s="853"/>
      <c r="P48" s="853"/>
      <c r="Q48" s="873"/>
      <c r="R48" s="874"/>
      <c r="S48" s="853">
        <v>190.5</v>
      </c>
      <c r="T48" s="853"/>
      <c r="U48" s="851"/>
      <c r="V48" s="852"/>
      <c r="W48" s="853"/>
      <c r="X48" s="853"/>
      <c r="Y48" s="873"/>
      <c r="Z48" s="874"/>
      <c r="AA48" s="853"/>
      <c r="AB48" s="853"/>
      <c r="AC48" s="873"/>
      <c r="AD48" s="874"/>
      <c r="AE48" s="853"/>
      <c r="AF48" s="853"/>
      <c r="AG48" s="851"/>
      <c r="AH48" s="852"/>
      <c r="AI48" s="853"/>
      <c r="AJ48" s="853"/>
      <c r="AK48" s="873"/>
      <c r="AL48" s="852"/>
      <c r="AM48" s="853"/>
      <c r="AN48" s="853"/>
      <c r="AO48" s="873"/>
      <c r="AP48" s="874"/>
      <c r="AQ48" s="853">
        <v>216</v>
      </c>
      <c r="AR48" s="853"/>
      <c r="AS48" s="851"/>
      <c r="AT48" s="852"/>
      <c r="AU48" s="853">
        <v>169.5</v>
      </c>
      <c r="AV48" s="853"/>
      <c r="AW48" s="873"/>
      <c r="AX48" s="852"/>
      <c r="AY48" s="853" t="s">
        <v>778</v>
      </c>
      <c r="AZ48" s="853"/>
      <c r="BA48" s="873"/>
      <c r="BB48" s="856">
        <f t="shared" si="0"/>
        <v>0</v>
      </c>
      <c r="BC48" s="857">
        <f>G48+K48+O48+S48+W48+AA48+AE48+AI48+AM48+AQ48+AU48</f>
        <v>576</v>
      </c>
      <c r="BD48" s="857">
        <f t="shared" si="0"/>
        <v>0</v>
      </c>
      <c r="BE48" s="927">
        <f t="shared" si="0"/>
        <v>0</v>
      </c>
      <c r="BF48" s="1089">
        <f t="shared" si="1"/>
        <v>576</v>
      </c>
      <c r="BG48" s="824"/>
      <c r="BJ48" s="744">
        <f t="shared" si="2"/>
        <v>40</v>
      </c>
      <c r="BK48" s="488" t="s">
        <v>1024</v>
      </c>
      <c r="BL48" s="488"/>
      <c r="BM48" s="488">
        <v>6</v>
      </c>
    </row>
    <row r="49" spans="1:65" s="744" customFormat="1" ht="17.25" customHeight="1" x14ac:dyDescent="0.25">
      <c r="A49" s="1125">
        <f t="shared" si="3"/>
        <v>42</v>
      </c>
      <c r="B49" s="746" t="s">
        <v>1068</v>
      </c>
      <c r="C49" s="829" t="s">
        <v>859</v>
      </c>
      <c r="D49" s="965" t="s">
        <v>1148</v>
      </c>
      <c r="E49" s="1077" t="s">
        <v>418</v>
      </c>
      <c r="F49" s="852"/>
      <c r="G49" s="853"/>
      <c r="H49" s="853"/>
      <c r="I49" s="873"/>
      <c r="J49" s="874"/>
      <c r="K49" s="853"/>
      <c r="L49" s="853"/>
      <c r="M49" s="851"/>
      <c r="N49" s="852"/>
      <c r="O49" s="853">
        <v>183</v>
      </c>
      <c r="P49" s="853"/>
      <c r="Q49" s="873"/>
      <c r="R49" s="874"/>
      <c r="S49" s="853">
        <v>245.5</v>
      </c>
      <c r="T49" s="853"/>
      <c r="U49" s="851"/>
      <c r="V49" s="852"/>
      <c r="W49" s="853"/>
      <c r="X49" s="853"/>
      <c r="Y49" s="873"/>
      <c r="Z49" s="874"/>
      <c r="AA49" s="853"/>
      <c r="AB49" s="853"/>
      <c r="AC49" s="873"/>
      <c r="AD49" s="874"/>
      <c r="AE49" s="853">
        <v>230.5</v>
      </c>
      <c r="AF49" s="853"/>
      <c r="AG49" s="851"/>
      <c r="AH49" s="852"/>
      <c r="AI49" s="853"/>
      <c r="AJ49" s="853"/>
      <c r="AK49" s="873"/>
      <c r="AL49" s="852"/>
      <c r="AM49" s="853"/>
      <c r="AN49" s="853"/>
      <c r="AO49" s="873"/>
      <c r="AP49" s="874"/>
      <c r="AQ49" s="853">
        <v>185.5</v>
      </c>
      <c r="AR49" s="853"/>
      <c r="AS49" s="851"/>
      <c r="AT49" s="852"/>
      <c r="AU49" s="853"/>
      <c r="AV49" s="853"/>
      <c r="AW49" s="873"/>
      <c r="AX49" s="852"/>
      <c r="AY49" s="853">
        <v>246.5</v>
      </c>
      <c r="AZ49" s="853"/>
      <c r="BA49" s="873"/>
      <c r="BB49" s="856">
        <f t="shared" si="0"/>
        <v>0</v>
      </c>
      <c r="BC49" s="1101">
        <f t="shared" si="0"/>
        <v>1091</v>
      </c>
      <c r="BD49" s="857">
        <f t="shared" si="0"/>
        <v>0</v>
      </c>
      <c r="BE49" s="927">
        <f t="shared" si="0"/>
        <v>0</v>
      </c>
      <c r="BF49" s="1099">
        <f t="shared" si="1"/>
        <v>1091</v>
      </c>
      <c r="BG49" s="813"/>
      <c r="BJ49" s="744">
        <f t="shared" si="2"/>
        <v>41</v>
      </c>
      <c r="BK49" s="488"/>
      <c r="BL49" s="488"/>
      <c r="BM49" s="488"/>
    </row>
    <row r="50" spans="1:65" s="744" customFormat="1" ht="17.25" customHeight="1" x14ac:dyDescent="0.25">
      <c r="A50" s="1125">
        <f t="shared" si="3"/>
        <v>43</v>
      </c>
      <c r="B50" s="746" t="s">
        <v>1069</v>
      </c>
      <c r="C50" s="829" t="s">
        <v>1046</v>
      </c>
      <c r="D50" s="965" t="s">
        <v>1149</v>
      </c>
      <c r="E50" s="1077" t="s">
        <v>1048</v>
      </c>
      <c r="F50" s="852"/>
      <c r="G50" s="853"/>
      <c r="H50" s="853"/>
      <c r="I50" s="873"/>
      <c r="J50" s="874"/>
      <c r="K50" s="853"/>
      <c r="L50" s="853"/>
      <c r="M50" s="851"/>
      <c r="N50" s="852"/>
      <c r="O50" s="853"/>
      <c r="P50" s="853"/>
      <c r="Q50" s="873"/>
      <c r="R50" s="874"/>
      <c r="S50" s="853">
        <v>168.5</v>
      </c>
      <c r="T50" s="853"/>
      <c r="U50" s="851"/>
      <c r="V50" s="852"/>
      <c r="W50" s="853">
        <v>129</v>
      </c>
      <c r="X50" s="853"/>
      <c r="Y50" s="873"/>
      <c r="Z50" s="874"/>
      <c r="AA50" s="853"/>
      <c r="AB50" s="853"/>
      <c r="AC50" s="873"/>
      <c r="AD50" s="874"/>
      <c r="AE50" s="853"/>
      <c r="AF50" s="853"/>
      <c r="AG50" s="851"/>
      <c r="AH50" s="852"/>
      <c r="AI50" s="853"/>
      <c r="AJ50" s="853"/>
      <c r="AK50" s="873"/>
      <c r="AL50" s="852"/>
      <c r="AM50" s="853"/>
      <c r="AN50" s="853"/>
      <c r="AO50" s="873"/>
      <c r="AP50" s="874"/>
      <c r="AQ50" s="853">
        <v>210.5</v>
      </c>
      <c r="AR50" s="853"/>
      <c r="AS50" s="851"/>
      <c r="AT50" s="852"/>
      <c r="AU50" s="853">
        <v>240.25</v>
      </c>
      <c r="AV50" s="853"/>
      <c r="AW50" s="873"/>
      <c r="AX50" s="852"/>
      <c r="AY50" s="853"/>
      <c r="AZ50" s="853"/>
      <c r="BA50" s="873"/>
      <c r="BB50" s="856">
        <f t="shared" si="0"/>
        <v>0</v>
      </c>
      <c r="BC50" s="857">
        <f t="shared" si="0"/>
        <v>748.25</v>
      </c>
      <c r="BD50" s="857">
        <f t="shared" si="0"/>
        <v>0</v>
      </c>
      <c r="BE50" s="927">
        <f t="shared" si="0"/>
        <v>0</v>
      </c>
      <c r="BF50" s="1089">
        <f t="shared" si="1"/>
        <v>748.25</v>
      </c>
      <c r="BG50" s="813"/>
      <c r="BJ50" s="744">
        <f t="shared" si="2"/>
        <v>42</v>
      </c>
      <c r="BK50" s="488" t="s">
        <v>662</v>
      </c>
      <c r="BL50" s="488"/>
      <c r="BM50" s="488">
        <v>1</v>
      </c>
    </row>
    <row r="51" spans="1:65" s="744" customFormat="1" ht="17.25" customHeight="1" x14ac:dyDescent="0.25">
      <c r="A51" s="1125">
        <f t="shared" si="3"/>
        <v>44</v>
      </c>
      <c r="B51" s="746" t="s">
        <v>1102</v>
      </c>
      <c r="C51" s="829" t="s">
        <v>1047</v>
      </c>
      <c r="D51" s="965" t="s">
        <v>1149</v>
      </c>
      <c r="E51" s="1077" t="s">
        <v>26</v>
      </c>
      <c r="F51" s="852"/>
      <c r="G51" s="853"/>
      <c r="H51" s="853"/>
      <c r="I51" s="873"/>
      <c r="J51" s="874"/>
      <c r="K51" s="853"/>
      <c r="L51" s="853"/>
      <c r="M51" s="851"/>
      <c r="N51" s="852"/>
      <c r="O51" s="853"/>
      <c r="P51" s="853"/>
      <c r="Q51" s="873"/>
      <c r="R51" s="874"/>
      <c r="S51" s="853">
        <v>236</v>
      </c>
      <c r="T51" s="853"/>
      <c r="U51" s="851"/>
      <c r="V51" s="852"/>
      <c r="W51" s="853"/>
      <c r="X51" s="853"/>
      <c r="Y51" s="873"/>
      <c r="Z51" s="874"/>
      <c r="AA51" s="853"/>
      <c r="AB51" s="853"/>
      <c r="AC51" s="873"/>
      <c r="AD51" s="874"/>
      <c r="AE51" s="853"/>
      <c r="AF51" s="853"/>
      <c r="AG51" s="851"/>
      <c r="AH51" s="852"/>
      <c r="AI51" s="853"/>
      <c r="AJ51" s="853"/>
      <c r="AK51" s="873"/>
      <c r="AL51" s="852"/>
      <c r="AM51" s="853"/>
      <c r="AN51" s="853"/>
      <c r="AO51" s="873"/>
      <c r="AP51" s="874"/>
      <c r="AQ51" s="853"/>
      <c r="AR51" s="853"/>
      <c r="AS51" s="851"/>
      <c r="AT51" s="852"/>
      <c r="AU51" s="853"/>
      <c r="AV51" s="853"/>
      <c r="AW51" s="873"/>
      <c r="AX51" s="852"/>
      <c r="AY51" s="853"/>
      <c r="AZ51" s="853"/>
      <c r="BA51" s="873"/>
      <c r="BB51" s="856">
        <f t="shared" si="0"/>
        <v>0</v>
      </c>
      <c r="BC51" s="857">
        <f t="shared" si="0"/>
        <v>236</v>
      </c>
      <c r="BD51" s="857">
        <f t="shared" si="0"/>
        <v>0</v>
      </c>
      <c r="BE51" s="927">
        <f t="shared" si="0"/>
        <v>0</v>
      </c>
      <c r="BF51" s="1089">
        <f t="shared" si="1"/>
        <v>236</v>
      </c>
      <c r="BG51" s="813"/>
      <c r="BJ51" s="744">
        <f t="shared" si="2"/>
        <v>43</v>
      </c>
      <c r="BK51" s="488"/>
      <c r="BL51" s="488"/>
      <c r="BM51" s="488"/>
    </row>
    <row r="52" spans="1:65" s="744" customFormat="1" ht="17.25" customHeight="1" x14ac:dyDescent="0.25">
      <c r="A52" s="1125">
        <f t="shared" si="3"/>
        <v>45</v>
      </c>
      <c r="B52" s="746" t="s">
        <v>1103</v>
      </c>
      <c r="C52" s="829" t="s">
        <v>1117</v>
      </c>
      <c r="D52" s="965" t="s">
        <v>1148</v>
      </c>
      <c r="E52" s="1077" t="s">
        <v>378</v>
      </c>
      <c r="F52" s="852"/>
      <c r="G52" s="853"/>
      <c r="H52" s="853"/>
      <c r="I52" s="873"/>
      <c r="J52" s="874"/>
      <c r="K52" s="853"/>
      <c r="L52" s="853"/>
      <c r="M52" s="851"/>
      <c r="N52" s="852"/>
      <c r="O52" s="853"/>
      <c r="P52" s="853"/>
      <c r="Q52" s="873"/>
      <c r="R52" s="874"/>
      <c r="S52" s="853">
        <v>242</v>
      </c>
      <c r="T52" s="853"/>
      <c r="U52" s="851"/>
      <c r="V52" s="852"/>
      <c r="W52" s="853">
        <v>246</v>
      </c>
      <c r="X52" s="853"/>
      <c r="Y52" s="873"/>
      <c r="Z52" s="874"/>
      <c r="AA52" s="853"/>
      <c r="AB52" s="853"/>
      <c r="AC52" s="873"/>
      <c r="AD52" s="874"/>
      <c r="AE52" s="853"/>
      <c r="AF52" s="853"/>
      <c r="AG52" s="851"/>
      <c r="AH52" s="852"/>
      <c r="AI52" s="853"/>
      <c r="AJ52" s="853"/>
      <c r="AK52" s="873"/>
      <c r="AL52" s="852"/>
      <c r="AM52" s="853"/>
      <c r="AN52" s="853"/>
      <c r="AO52" s="873"/>
      <c r="AP52" s="874"/>
      <c r="AQ52" s="853">
        <v>253</v>
      </c>
      <c r="AR52" s="853"/>
      <c r="AS52" s="851"/>
      <c r="AT52" s="852"/>
      <c r="AU52" s="853">
        <v>239</v>
      </c>
      <c r="AV52" s="853"/>
      <c r="AW52" s="873"/>
      <c r="AX52" s="852"/>
      <c r="AY52" s="853">
        <v>282.5</v>
      </c>
      <c r="AZ52" s="853"/>
      <c r="BA52" s="873"/>
      <c r="BB52" s="856">
        <f t="shared" si="0"/>
        <v>0</v>
      </c>
      <c r="BC52" s="857">
        <f t="shared" si="0"/>
        <v>1262.5</v>
      </c>
      <c r="BD52" s="857">
        <f t="shared" si="0"/>
        <v>0</v>
      </c>
      <c r="BE52" s="927">
        <f t="shared" si="0"/>
        <v>0</v>
      </c>
      <c r="BF52" s="1089">
        <f t="shared" si="1"/>
        <v>1262.5</v>
      </c>
      <c r="BG52" s="810"/>
      <c r="BJ52" s="744">
        <f t="shared" si="2"/>
        <v>44</v>
      </c>
      <c r="BK52" s="488"/>
      <c r="BL52" s="488"/>
      <c r="BM52" s="488"/>
    </row>
    <row r="53" spans="1:65" s="744" customFormat="1" ht="17.25" customHeight="1" x14ac:dyDescent="0.25">
      <c r="A53" s="1125">
        <f t="shared" si="3"/>
        <v>46</v>
      </c>
      <c r="B53" s="746" t="s">
        <v>879</v>
      </c>
      <c r="C53" s="829" t="s">
        <v>857</v>
      </c>
      <c r="D53" s="965" t="s">
        <v>1149</v>
      </c>
      <c r="E53" s="1077" t="s">
        <v>1024</v>
      </c>
      <c r="F53" s="852"/>
      <c r="G53" s="853"/>
      <c r="H53" s="853"/>
      <c r="I53" s="873"/>
      <c r="J53" s="874"/>
      <c r="K53" s="853"/>
      <c r="L53" s="853"/>
      <c r="M53" s="851"/>
      <c r="N53" s="852"/>
      <c r="O53" s="853"/>
      <c r="P53" s="853"/>
      <c r="Q53" s="873"/>
      <c r="R53" s="874"/>
      <c r="S53" s="853"/>
      <c r="T53" s="853">
        <v>0</v>
      </c>
      <c r="U53" s="851"/>
      <c r="V53" s="852"/>
      <c r="W53" s="853"/>
      <c r="X53" s="853"/>
      <c r="Y53" s="873"/>
      <c r="Z53" s="874"/>
      <c r="AA53" s="853"/>
      <c r="AB53" s="853"/>
      <c r="AC53" s="873"/>
      <c r="AD53" s="874"/>
      <c r="AE53" s="853"/>
      <c r="AF53" s="853"/>
      <c r="AG53" s="851"/>
      <c r="AH53" s="852"/>
      <c r="AI53" s="853"/>
      <c r="AJ53" s="853"/>
      <c r="AK53" s="873"/>
      <c r="AL53" s="852"/>
      <c r="AM53" s="853"/>
      <c r="AN53" s="853"/>
      <c r="AO53" s="873"/>
      <c r="AP53" s="874"/>
      <c r="AQ53" s="853"/>
      <c r="AR53" s="853">
        <v>186</v>
      </c>
      <c r="AS53" s="851"/>
      <c r="AT53" s="852"/>
      <c r="AU53" s="853"/>
      <c r="AV53" s="821" t="s">
        <v>778</v>
      </c>
      <c r="AW53" s="935"/>
      <c r="AX53" s="852"/>
      <c r="AY53" s="853"/>
      <c r="AZ53" s="825"/>
      <c r="BA53" s="935"/>
      <c r="BB53" s="856">
        <f t="shared" si="0"/>
        <v>0</v>
      </c>
      <c r="BC53" s="857">
        <f t="shared" si="0"/>
        <v>0</v>
      </c>
      <c r="BD53" s="857">
        <f>H53+L53+P53+T53+X53+AB53+AF53+AJ53+AN53+AR53+AZ53</f>
        <v>186</v>
      </c>
      <c r="BE53" s="927">
        <f t="shared" si="0"/>
        <v>0</v>
      </c>
      <c r="BF53" s="1089">
        <f t="shared" si="1"/>
        <v>186</v>
      </c>
      <c r="BG53" s="814"/>
      <c r="BJ53" s="744">
        <f t="shared" si="2"/>
        <v>45</v>
      </c>
      <c r="BK53" s="488"/>
      <c r="BL53" s="488"/>
      <c r="BM53" s="488"/>
    </row>
    <row r="54" spans="1:65" s="744" customFormat="1" ht="17.25" customHeight="1" x14ac:dyDescent="0.25">
      <c r="A54" s="1125">
        <f t="shared" si="3"/>
        <v>47</v>
      </c>
      <c r="B54" s="697" t="s">
        <v>1102</v>
      </c>
      <c r="C54" s="625" t="s">
        <v>1049</v>
      </c>
      <c r="D54" s="968"/>
      <c r="E54" s="1077" t="s">
        <v>26</v>
      </c>
      <c r="F54" s="852"/>
      <c r="G54" s="853"/>
      <c r="H54" s="853"/>
      <c r="I54" s="873"/>
      <c r="J54" s="874"/>
      <c r="K54" s="853"/>
      <c r="L54" s="853"/>
      <c r="M54" s="851"/>
      <c r="N54" s="852"/>
      <c r="O54" s="853"/>
      <c r="P54" s="853"/>
      <c r="Q54" s="873"/>
      <c r="R54" s="874"/>
      <c r="S54" s="853"/>
      <c r="T54" s="853">
        <v>0</v>
      </c>
      <c r="U54" s="851"/>
      <c r="V54" s="852"/>
      <c r="W54" s="853"/>
      <c r="X54" s="853"/>
      <c r="Y54" s="873"/>
      <c r="Z54" s="874"/>
      <c r="AA54" s="853"/>
      <c r="AB54" s="853"/>
      <c r="AC54" s="873"/>
      <c r="AD54" s="874"/>
      <c r="AE54" s="853"/>
      <c r="AF54" s="853"/>
      <c r="AG54" s="851"/>
      <c r="AH54" s="852"/>
      <c r="AI54" s="853"/>
      <c r="AJ54" s="853"/>
      <c r="AK54" s="873"/>
      <c r="AL54" s="852"/>
      <c r="AM54" s="853"/>
      <c r="AN54" s="853"/>
      <c r="AO54" s="873"/>
      <c r="AP54" s="874"/>
      <c r="AQ54" s="853"/>
      <c r="AR54" s="853"/>
      <c r="AS54" s="851"/>
      <c r="AT54" s="852"/>
      <c r="AU54" s="825"/>
      <c r="AV54" s="825"/>
      <c r="AW54" s="935"/>
      <c r="AX54" s="852"/>
      <c r="AY54" s="825"/>
      <c r="AZ54" s="825"/>
      <c r="BA54" s="935"/>
      <c r="BB54" s="856">
        <f t="shared" si="0"/>
        <v>0</v>
      </c>
      <c r="BC54" s="857">
        <f t="shared" si="0"/>
        <v>0</v>
      </c>
      <c r="BD54" s="857">
        <f t="shared" si="0"/>
        <v>0</v>
      </c>
      <c r="BE54" s="927">
        <f t="shared" si="0"/>
        <v>0</v>
      </c>
      <c r="BF54" s="1089">
        <f t="shared" si="1"/>
        <v>0</v>
      </c>
      <c r="BG54" s="815"/>
      <c r="BJ54" s="744">
        <f t="shared" si="2"/>
        <v>46</v>
      </c>
      <c r="BK54" s="488" t="s">
        <v>1132</v>
      </c>
      <c r="BL54" s="488"/>
      <c r="BM54" s="488">
        <v>1</v>
      </c>
    </row>
    <row r="55" spans="1:65" s="744" customFormat="1" ht="17.25" customHeight="1" thickBot="1" x14ac:dyDescent="0.3">
      <c r="A55" s="1125">
        <f t="shared" si="3"/>
        <v>48</v>
      </c>
      <c r="B55" s="1254" t="s">
        <v>1060</v>
      </c>
      <c r="C55" s="697" t="s">
        <v>1050</v>
      </c>
      <c r="D55" s="966" t="s">
        <v>1149</v>
      </c>
      <c r="E55" s="1077" t="s">
        <v>662</v>
      </c>
      <c r="F55" s="827"/>
      <c r="G55" s="825"/>
      <c r="H55" s="825"/>
      <c r="I55" s="822"/>
      <c r="J55" s="836"/>
      <c r="K55" s="821"/>
      <c r="L55" s="821"/>
      <c r="M55" s="830"/>
      <c r="N55" s="831"/>
      <c r="O55" s="821"/>
      <c r="P55" s="821"/>
      <c r="Q55" s="822"/>
      <c r="R55" s="831"/>
      <c r="S55" s="821"/>
      <c r="T55" s="821"/>
      <c r="U55" s="822"/>
      <c r="V55" s="831"/>
      <c r="W55" s="821"/>
      <c r="X55" s="821"/>
      <c r="Y55" s="822"/>
      <c r="Z55" s="836"/>
      <c r="AA55" s="821">
        <v>117</v>
      </c>
      <c r="AB55" s="821"/>
      <c r="AC55" s="830"/>
      <c r="AD55" s="831"/>
      <c r="AE55" s="821" t="s">
        <v>23</v>
      </c>
      <c r="AF55" s="821"/>
      <c r="AG55" s="822"/>
      <c r="AH55" s="836"/>
      <c r="AI55" s="821">
        <v>224</v>
      </c>
      <c r="AJ55" s="821"/>
      <c r="AK55" s="830"/>
      <c r="AL55" s="831"/>
      <c r="AM55" s="821"/>
      <c r="AN55" s="821"/>
      <c r="AO55" s="822"/>
      <c r="AP55" s="836"/>
      <c r="AQ55" s="821"/>
      <c r="AR55" s="821"/>
      <c r="AS55" s="822"/>
      <c r="AT55" s="831"/>
      <c r="AU55" s="825"/>
      <c r="AV55" s="825">
        <v>127.5</v>
      </c>
      <c r="AW55" s="935"/>
      <c r="AX55" s="831"/>
      <c r="AY55" s="825"/>
      <c r="AZ55" s="825"/>
      <c r="BA55" s="935"/>
      <c r="BB55" s="856">
        <f t="shared" si="0"/>
        <v>0</v>
      </c>
      <c r="BC55" s="857">
        <f>G55+K55+O55+S55+W55+AA55+AI55+AM55+AQ55+AU55+AY55</f>
        <v>341</v>
      </c>
      <c r="BD55" s="857">
        <f t="shared" si="0"/>
        <v>127.5</v>
      </c>
      <c r="BE55" s="927">
        <f t="shared" si="0"/>
        <v>0</v>
      </c>
      <c r="BF55" s="1089">
        <f t="shared" si="1"/>
        <v>468.5</v>
      </c>
      <c r="BG55" s="817"/>
      <c r="BJ55" s="744">
        <f t="shared" si="2"/>
        <v>47</v>
      </c>
      <c r="BK55" s="488"/>
      <c r="BL55" s="488"/>
      <c r="BM55" s="488"/>
    </row>
    <row r="56" spans="1:65" s="744" customFormat="1" ht="17.25" customHeight="1" x14ac:dyDescent="0.25">
      <c r="A56" s="1125">
        <f t="shared" si="3"/>
        <v>49</v>
      </c>
      <c r="B56" s="697" t="s">
        <v>1104</v>
      </c>
      <c r="C56" s="625" t="s">
        <v>755</v>
      </c>
      <c r="D56" s="968" t="s">
        <v>1148</v>
      </c>
      <c r="E56" s="1077" t="s">
        <v>26</v>
      </c>
      <c r="F56" s="852"/>
      <c r="G56" s="853"/>
      <c r="H56" s="853"/>
      <c r="I56" s="873"/>
      <c r="J56" s="874"/>
      <c r="K56" s="853"/>
      <c r="L56" s="853"/>
      <c r="M56" s="851"/>
      <c r="N56" s="852"/>
      <c r="O56" s="853"/>
      <c r="P56" s="853"/>
      <c r="Q56" s="873"/>
      <c r="R56" s="874"/>
      <c r="S56" s="853"/>
      <c r="T56" s="853"/>
      <c r="U56" s="851"/>
      <c r="V56" s="852"/>
      <c r="W56" s="853">
        <v>232</v>
      </c>
      <c r="X56" s="853"/>
      <c r="Y56" s="873"/>
      <c r="Z56" s="874"/>
      <c r="AA56" s="853">
        <v>196</v>
      </c>
      <c r="AB56" s="853"/>
      <c r="AC56" s="873"/>
      <c r="AD56" s="874"/>
      <c r="AE56" s="853"/>
      <c r="AF56" s="853"/>
      <c r="AG56" s="851"/>
      <c r="AH56" s="852"/>
      <c r="AI56" s="853"/>
      <c r="AJ56" s="853"/>
      <c r="AK56" s="873"/>
      <c r="AL56" s="852"/>
      <c r="AM56" s="853"/>
      <c r="AN56" s="853"/>
      <c r="AO56" s="873"/>
      <c r="AP56" s="874"/>
      <c r="AQ56" s="853"/>
      <c r="AR56" s="853"/>
      <c r="AS56" s="851"/>
      <c r="AT56" s="852"/>
      <c r="AU56" s="825">
        <v>281.25</v>
      </c>
      <c r="AV56" s="825"/>
      <c r="AW56" s="935"/>
      <c r="AX56" s="852"/>
      <c r="AY56" s="825"/>
      <c r="AZ56" s="825"/>
      <c r="BA56" s="935"/>
      <c r="BB56" s="856">
        <f t="shared" si="0"/>
        <v>0</v>
      </c>
      <c r="BC56" s="857">
        <f t="shared" si="0"/>
        <v>709.25</v>
      </c>
      <c r="BD56" s="857">
        <f t="shared" si="0"/>
        <v>0</v>
      </c>
      <c r="BE56" s="927">
        <f t="shared" si="0"/>
        <v>0</v>
      </c>
      <c r="BF56" s="1089">
        <f t="shared" si="1"/>
        <v>709.25</v>
      </c>
      <c r="BG56" s="759"/>
      <c r="BJ56" s="744">
        <f t="shared" si="2"/>
        <v>48</v>
      </c>
      <c r="BK56" s="488"/>
      <c r="BL56" s="488"/>
      <c r="BM56" s="488"/>
    </row>
    <row r="57" spans="1:65" s="744" customFormat="1" ht="17.25" customHeight="1" x14ac:dyDescent="0.25">
      <c r="A57" s="1125">
        <f t="shared" si="3"/>
        <v>50</v>
      </c>
      <c r="B57" s="697" t="s">
        <v>1105</v>
      </c>
      <c r="C57" s="625" t="s">
        <v>850</v>
      </c>
      <c r="D57" s="968" t="s">
        <v>1149</v>
      </c>
      <c r="E57" s="1077" t="s">
        <v>1024</v>
      </c>
      <c r="F57" s="852"/>
      <c r="G57" s="853"/>
      <c r="H57" s="853"/>
      <c r="I57" s="873"/>
      <c r="J57" s="874"/>
      <c r="K57" s="853"/>
      <c r="L57" s="853"/>
      <c r="M57" s="851"/>
      <c r="N57" s="852"/>
      <c r="O57" s="853"/>
      <c r="P57" s="853"/>
      <c r="Q57" s="873"/>
      <c r="R57" s="874"/>
      <c r="S57" s="853"/>
      <c r="T57" s="853"/>
      <c r="U57" s="851"/>
      <c r="V57" s="852"/>
      <c r="W57" s="853"/>
      <c r="X57" s="853"/>
      <c r="Y57" s="873"/>
      <c r="Z57" s="874"/>
      <c r="AA57" s="853" t="s">
        <v>23</v>
      </c>
      <c r="AB57" s="853"/>
      <c r="AC57" s="873"/>
      <c r="AD57" s="874"/>
      <c r="AE57" s="853"/>
      <c r="AF57" s="853"/>
      <c r="AG57" s="851"/>
      <c r="AH57" s="852"/>
      <c r="AI57" s="853"/>
      <c r="AJ57" s="853"/>
      <c r="AK57" s="873"/>
      <c r="AL57" s="852"/>
      <c r="AM57" s="853"/>
      <c r="AN57" s="853"/>
      <c r="AO57" s="873"/>
      <c r="AP57" s="874"/>
      <c r="AQ57" s="853">
        <v>229.5</v>
      </c>
      <c r="AR57" s="853"/>
      <c r="AS57" s="851"/>
      <c r="AT57" s="852"/>
      <c r="AU57" s="853">
        <v>0</v>
      </c>
      <c r="AV57" s="825"/>
      <c r="AW57" s="935"/>
      <c r="AX57" s="852"/>
      <c r="AY57" s="853">
        <v>311.5</v>
      </c>
      <c r="AZ57" s="825"/>
      <c r="BA57" s="935"/>
      <c r="BB57" s="856">
        <f t="shared" si="0"/>
        <v>0</v>
      </c>
      <c r="BC57" s="857">
        <f>G57+K57+O57+S57+W57+AE57+AI57+AM57+AQ57+AU57+AY57</f>
        <v>541</v>
      </c>
      <c r="BD57" s="857">
        <f t="shared" si="0"/>
        <v>0</v>
      </c>
      <c r="BE57" s="927">
        <f t="shared" si="0"/>
        <v>0</v>
      </c>
      <c r="BF57" s="1089">
        <f t="shared" si="1"/>
        <v>541</v>
      </c>
      <c r="BG57" s="767"/>
      <c r="BJ57" s="744">
        <f t="shared" si="2"/>
        <v>49</v>
      </c>
      <c r="BK57" s="488"/>
      <c r="BL57" s="488"/>
      <c r="BM57" s="488"/>
    </row>
    <row r="58" spans="1:65" s="744" customFormat="1" ht="17.25" customHeight="1" x14ac:dyDescent="0.25">
      <c r="A58" s="1125">
        <f t="shared" si="3"/>
        <v>51</v>
      </c>
      <c r="B58" s="634" t="s">
        <v>1106</v>
      </c>
      <c r="C58" s="635" t="s">
        <v>1051</v>
      </c>
      <c r="D58" s="969" t="s">
        <v>1148</v>
      </c>
      <c r="E58" s="1078" t="s">
        <v>26</v>
      </c>
      <c r="F58" s="856"/>
      <c r="G58" s="857"/>
      <c r="H58" s="857"/>
      <c r="I58" s="927"/>
      <c r="J58" s="928"/>
      <c r="K58" s="857"/>
      <c r="L58" s="857"/>
      <c r="M58" s="855"/>
      <c r="N58" s="856"/>
      <c r="O58" s="857"/>
      <c r="P58" s="857"/>
      <c r="Q58" s="927"/>
      <c r="R58" s="928"/>
      <c r="S58" s="857"/>
      <c r="T58" s="857"/>
      <c r="U58" s="855"/>
      <c r="V58" s="856"/>
      <c r="W58" s="857"/>
      <c r="X58" s="857"/>
      <c r="Y58" s="927"/>
      <c r="Z58" s="928"/>
      <c r="AA58" s="857"/>
      <c r="AB58" s="857"/>
      <c r="AC58" s="927"/>
      <c r="AD58" s="840" t="s">
        <v>23</v>
      </c>
      <c r="AE58" s="857"/>
      <c r="AF58" s="853"/>
      <c r="AG58" s="851"/>
      <c r="AH58" s="852"/>
      <c r="AI58" s="853"/>
      <c r="AJ58" s="853"/>
      <c r="AK58" s="873"/>
      <c r="AL58" s="852"/>
      <c r="AM58" s="853"/>
      <c r="AN58" s="853"/>
      <c r="AO58" s="873"/>
      <c r="AP58" s="874"/>
      <c r="AQ58" s="853"/>
      <c r="AR58" s="853"/>
      <c r="AS58" s="851"/>
      <c r="AT58" s="852"/>
      <c r="AU58" s="853"/>
      <c r="AV58" s="825"/>
      <c r="AW58" s="935"/>
      <c r="AX58" s="852">
        <v>194</v>
      </c>
      <c r="AY58" s="853"/>
      <c r="AZ58" s="825"/>
      <c r="BA58" s="935"/>
      <c r="BB58" s="856">
        <f>F58+J58+N58+R58+V58+Z58+AH58+AL58+AP58+AT58+AX58</f>
        <v>194</v>
      </c>
      <c r="BC58" s="857">
        <f t="shared" si="0"/>
        <v>0</v>
      </c>
      <c r="BD58" s="857">
        <f t="shared" si="0"/>
        <v>0</v>
      </c>
      <c r="BE58" s="927">
        <f t="shared" si="0"/>
        <v>0</v>
      </c>
      <c r="BF58" s="1089">
        <f t="shared" si="1"/>
        <v>194</v>
      </c>
      <c r="BG58" s="816"/>
      <c r="BJ58" s="744">
        <f t="shared" si="2"/>
        <v>50</v>
      </c>
      <c r="BK58" s="488"/>
      <c r="BL58" s="488"/>
      <c r="BM58" s="488"/>
    </row>
    <row r="59" spans="1:65" s="744" customFormat="1" ht="17.25" customHeight="1" thickBot="1" x14ac:dyDescent="0.3">
      <c r="A59" s="1125">
        <f t="shared" si="3"/>
        <v>52</v>
      </c>
      <c r="B59" s="1257" t="s">
        <v>1107</v>
      </c>
      <c r="C59" s="634" t="s">
        <v>1052</v>
      </c>
      <c r="D59" s="967" t="s">
        <v>1148</v>
      </c>
      <c r="E59" s="1262" t="s">
        <v>1132</v>
      </c>
      <c r="F59" s="827"/>
      <c r="G59" s="825"/>
      <c r="H59" s="825"/>
      <c r="I59" s="822"/>
      <c r="J59" s="836"/>
      <c r="K59" s="821"/>
      <c r="L59" s="821"/>
      <c r="M59" s="826"/>
      <c r="N59" s="827"/>
      <c r="O59" s="825"/>
      <c r="P59" s="825"/>
      <c r="Q59" s="822"/>
      <c r="R59" s="827"/>
      <c r="S59" s="825"/>
      <c r="T59" s="825"/>
      <c r="U59" s="822"/>
      <c r="V59" s="831"/>
      <c r="W59" s="821"/>
      <c r="X59" s="821"/>
      <c r="Y59" s="822"/>
      <c r="Z59" s="836"/>
      <c r="AA59" s="821"/>
      <c r="AB59" s="821"/>
      <c r="AC59" s="830"/>
      <c r="AD59" s="831" t="s">
        <v>778</v>
      </c>
      <c r="AE59" s="821"/>
      <c r="AF59" s="821"/>
      <c r="AG59" s="822"/>
      <c r="AH59" s="836"/>
      <c r="AI59" s="821"/>
      <c r="AJ59" s="821"/>
      <c r="AK59" s="832"/>
      <c r="AL59" s="833"/>
      <c r="AM59" s="834"/>
      <c r="AN59" s="834"/>
      <c r="AO59" s="835"/>
      <c r="AP59" s="1255"/>
      <c r="AQ59" s="834"/>
      <c r="AR59" s="834"/>
      <c r="AS59" s="835"/>
      <c r="AT59" s="831"/>
      <c r="AU59" s="821"/>
      <c r="AV59" s="825"/>
      <c r="AW59" s="935"/>
      <c r="AX59" s="831"/>
      <c r="AY59" s="821"/>
      <c r="AZ59" s="825"/>
      <c r="BA59" s="935"/>
      <c r="BB59" s="856">
        <f>F59+J59+N59+R59+V59+Z59+AH59+AL59+AP59+AT59+AX59</f>
        <v>0</v>
      </c>
      <c r="BC59" s="857">
        <f t="shared" si="0"/>
        <v>0</v>
      </c>
      <c r="BD59" s="857">
        <f t="shared" si="0"/>
        <v>0</v>
      </c>
      <c r="BE59" s="927">
        <f t="shared" si="0"/>
        <v>0</v>
      </c>
      <c r="BF59" s="1089">
        <f t="shared" si="1"/>
        <v>0</v>
      </c>
      <c r="BG59" s="818"/>
      <c r="BJ59" s="744">
        <f t="shared" si="2"/>
        <v>51</v>
      </c>
      <c r="BK59" s="488"/>
      <c r="BL59" s="488"/>
      <c r="BM59" s="488"/>
    </row>
    <row r="60" spans="1:65" s="744" customFormat="1" ht="17.25" customHeight="1" x14ac:dyDescent="0.25">
      <c r="A60" s="1125">
        <f t="shared" si="3"/>
        <v>53</v>
      </c>
      <c r="B60" s="1257" t="s">
        <v>1108</v>
      </c>
      <c r="C60" s="634" t="s">
        <v>1053</v>
      </c>
      <c r="D60" s="967" t="s">
        <v>1148</v>
      </c>
      <c r="E60" s="1078" t="s">
        <v>418</v>
      </c>
      <c r="F60" s="827"/>
      <c r="G60" s="825"/>
      <c r="H60" s="825"/>
      <c r="I60" s="822"/>
      <c r="J60" s="836"/>
      <c r="K60" s="821"/>
      <c r="L60" s="821"/>
      <c r="M60" s="830"/>
      <c r="N60" s="831"/>
      <c r="O60" s="821"/>
      <c r="P60" s="821"/>
      <c r="Q60" s="822"/>
      <c r="R60" s="831"/>
      <c r="S60" s="821"/>
      <c r="T60" s="821"/>
      <c r="U60" s="822"/>
      <c r="V60" s="831"/>
      <c r="W60" s="821"/>
      <c r="X60" s="821"/>
      <c r="Y60" s="822"/>
      <c r="Z60" s="836"/>
      <c r="AA60" s="821"/>
      <c r="AB60" s="821"/>
      <c r="AC60" s="830"/>
      <c r="AD60" s="831">
        <v>226</v>
      </c>
      <c r="AE60" s="821"/>
      <c r="AF60" s="821"/>
      <c r="AG60" s="822"/>
      <c r="AH60" s="836"/>
      <c r="AI60" s="821"/>
      <c r="AJ60" s="821"/>
      <c r="AK60" s="832"/>
      <c r="AL60" s="833"/>
      <c r="AM60" s="834"/>
      <c r="AN60" s="834"/>
      <c r="AO60" s="835"/>
      <c r="AP60" s="1255"/>
      <c r="AQ60" s="834"/>
      <c r="AR60" s="834"/>
      <c r="AS60" s="835"/>
      <c r="AT60" s="831">
        <v>297.25</v>
      </c>
      <c r="AU60" s="821"/>
      <c r="AV60" s="825"/>
      <c r="AW60" s="935"/>
      <c r="AX60" s="831"/>
      <c r="AY60" s="821"/>
      <c r="AZ60" s="825"/>
      <c r="BA60" s="935"/>
      <c r="BB60" s="856">
        <f t="shared" si="0"/>
        <v>523.25</v>
      </c>
      <c r="BC60" s="857">
        <f t="shared" si="0"/>
        <v>0</v>
      </c>
      <c r="BD60" s="857">
        <f t="shared" si="0"/>
        <v>0</v>
      </c>
      <c r="BE60" s="927">
        <f t="shared" si="0"/>
        <v>0</v>
      </c>
      <c r="BF60" s="1089">
        <f t="shared" si="1"/>
        <v>523.25</v>
      </c>
      <c r="BG60" s="806"/>
      <c r="BJ60" s="744">
        <f t="shared" si="2"/>
        <v>52</v>
      </c>
      <c r="BK60" s="488"/>
      <c r="BL60" s="488"/>
      <c r="BM60" s="488"/>
    </row>
    <row r="61" spans="1:65" s="744" customFormat="1" ht="17.25" customHeight="1" x14ac:dyDescent="0.25">
      <c r="A61" s="1125">
        <f t="shared" si="3"/>
        <v>54</v>
      </c>
      <c r="B61" s="1256" t="s">
        <v>1109</v>
      </c>
      <c r="C61" s="850" t="s">
        <v>1054</v>
      </c>
      <c r="D61" s="967" t="s">
        <v>1149</v>
      </c>
      <c r="E61" s="1078" t="s">
        <v>26</v>
      </c>
      <c r="F61" s="827"/>
      <c r="G61" s="825"/>
      <c r="H61" s="825"/>
      <c r="I61" s="822"/>
      <c r="J61" s="836"/>
      <c r="K61" s="821"/>
      <c r="L61" s="821"/>
      <c r="M61" s="851"/>
      <c r="N61" s="852"/>
      <c r="O61" s="853"/>
      <c r="P61" s="853"/>
      <c r="Q61" s="822"/>
      <c r="R61" s="852"/>
      <c r="S61" s="853"/>
      <c r="T61" s="853"/>
      <c r="U61" s="822"/>
      <c r="V61" s="831"/>
      <c r="W61" s="821"/>
      <c r="X61" s="821"/>
      <c r="Y61" s="822"/>
      <c r="Z61" s="836"/>
      <c r="AA61" s="821"/>
      <c r="AB61" s="821"/>
      <c r="AC61" s="830"/>
      <c r="AD61" s="831">
        <v>273.5</v>
      </c>
      <c r="AE61" s="821"/>
      <c r="AF61" s="821"/>
      <c r="AG61" s="822"/>
      <c r="AH61" s="836"/>
      <c r="AI61" s="821"/>
      <c r="AJ61" s="821"/>
      <c r="AK61" s="832"/>
      <c r="AL61" s="833"/>
      <c r="AM61" s="834"/>
      <c r="AN61" s="834"/>
      <c r="AO61" s="835"/>
      <c r="AP61" s="1255"/>
      <c r="AQ61" s="834"/>
      <c r="AR61" s="834"/>
      <c r="AS61" s="835"/>
      <c r="AT61" s="831"/>
      <c r="AU61" s="821"/>
      <c r="AV61" s="825"/>
      <c r="AW61" s="935"/>
      <c r="AX61" s="831"/>
      <c r="AY61" s="821"/>
      <c r="AZ61" s="825"/>
      <c r="BA61" s="935"/>
      <c r="BB61" s="856">
        <f t="shared" si="0"/>
        <v>273.5</v>
      </c>
      <c r="BC61" s="857">
        <f t="shared" si="0"/>
        <v>0</v>
      </c>
      <c r="BD61" s="857">
        <f t="shared" si="0"/>
        <v>0</v>
      </c>
      <c r="BE61" s="927">
        <f t="shared" si="0"/>
        <v>0</v>
      </c>
      <c r="BF61" s="1089">
        <f t="shared" si="1"/>
        <v>273.5</v>
      </c>
      <c r="BG61" s="806"/>
      <c r="BJ61" s="744">
        <f t="shared" si="2"/>
        <v>53</v>
      </c>
      <c r="BK61" s="488" t="s">
        <v>1061</v>
      </c>
      <c r="BL61" s="488"/>
      <c r="BM61" s="488">
        <v>1</v>
      </c>
    </row>
    <row r="62" spans="1:65" s="744" customFormat="1" ht="17.25" customHeight="1" x14ac:dyDescent="0.25">
      <c r="A62" s="1125">
        <f t="shared" si="3"/>
        <v>55</v>
      </c>
      <c r="B62" s="697" t="s">
        <v>1110</v>
      </c>
      <c r="C62" s="625" t="s">
        <v>1055</v>
      </c>
      <c r="D62" s="968" t="s">
        <v>1148</v>
      </c>
      <c r="E62" s="1077" t="s">
        <v>418</v>
      </c>
      <c r="F62" s="852"/>
      <c r="G62" s="853"/>
      <c r="H62" s="853"/>
      <c r="I62" s="873"/>
      <c r="J62" s="874"/>
      <c r="K62" s="853"/>
      <c r="L62" s="853"/>
      <c r="M62" s="851"/>
      <c r="N62" s="852"/>
      <c r="O62" s="853"/>
      <c r="P62" s="853"/>
      <c r="Q62" s="873"/>
      <c r="R62" s="874"/>
      <c r="S62" s="853"/>
      <c r="T62" s="853"/>
      <c r="U62" s="851"/>
      <c r="V62" s="852"/>
      <c r="W62" s="853"/>
      <c r="X62" s="853"/>
      <c r="Y62" s="873"/>
      <c r="Z62" s="874"/>
      <c r="AA62" s="853"/>
      <c r="AB62" s="853"/>
      <c r="AC62" s="873"/>
      <c r="AD62" s="874"/>
      <c r="AE62" s="853">
        <v>280</v>
      </c>
      <c r="AF62" s="853"/>
      <c r="AG62" s="851"/>
      <c r="AH62" s="852"/>
      <c r="AI62" s="853">
        <v>219.5</v>
      </c>
      <c r="AJ62" s="853"/>
      <c r="AK62" s="873"/>
      <c r="AL62" s="852"/>
      <c r="AM62" s="853"/>
      <c r="AN62" s="853"/>
      <c r="AO62" s="873"/>
      <c r="AP62" s="874"/>
      <c r="AQ62" s="853"/>
      <c r="AR62" s="853"/>
      <c r="AS62" s="851"/>
      <c r="AT62" s="852"/>
      <c r="AU62" s="853">
        <v>257.5</v>
      </c>
      <c r="AV62" s="853"/>
      <c r="AW62" s="873"/>
      <c r="AX62" s="852"/>
      <c r="AY62" s="853">
        <v>285</v>
      </c>
      <c r="AZ62" s="853"/>
      <c r="BA62" s="873"/>
      <c r="BB62" s="856">
        <f t="shared" si="0"/>
        <v>0</v>
      </c>
      <c r="BC62" s="857">
        <f t="shared" si="0"/>
        <v>1042</v>
      </c>
      <c r="BD62" s="857">
        <f t="shared" si="0"/>
        <v>0</v>
      </c>
      <c r="BE62" s="927">
        <f t="shared" si="0"/>
        <v>0</v>
      </c>
      <c r="BF62" s="1089">
        <f t="shared" si="1"/>
        <v>1042</v>
      </c>
      <c r="BG62" s="806">
        <v>3</v>
      </c>
      <c r="BJ62" s="744">
        <f t="shared" si="2"/>
        <v>54</v>
      </c>
      <c r="BK62" s="488"/>
      <c r="BL62" s="488"/>
      <c r="BM62" s="488"/>
    </row>
    <row r="63" spans="1:65" s="744" customFormat="1" ht="17.25" customHeight="1" x14ac:dyDescent="0.25">
      <c r="A63" s="1125">
        <f t="shared" si="3"/>
        <v>56</v>
      </c>
      <c r="B63" s="634" t="s">
        <v>1079</v>
      </c>
      <c r="C63" s="635" t="s">
        <v>747</v>
      </c>
      <c r="D63" s="969" t="s">
        <v>1149</v>
      </c>
      <c r="E63" s="1078" t="s">
        <v>418</v>
      </c>
      <c r="F63" s="856"/>
      <c r="G63" s="857">
        <v>306.5</v>
      </c>
      <c r="H63" s="857"/>
      <c r="I63" s="927"/>
      <c r="J63" s="928"/>
      <c r="K63" s="857">
        <v>268.5</v>
      </c>
      <c r="L63" s="857"/>
      <c r="M63" s="855"/>
      <c r="N63" s="856"/>
      <c r="O63" s="857"/>
      <c r="P63" s="857">
        <v>197.5</v>
      </c>
      <c r="Q63" s="927"/>
      <c r="R63" s="928"/>
      <c r="S63" s="857"/>
      <c r="T63" s="857"/>
      <c r="U63" s="855"/>
      <c r="V63" s="856"/>
      <c r="W63" s="857"/>
      <c r="X63" s="857"/>
      <c r="Y63" s="927"/>
      <c r="Z63" s="928"/>
      <c r="AA63" s="857"/>
      <c r="AB63" s="857"/>
      <c r="AC63" s="927"/>
      <c r="AD63" s="928"/>
      <c r="AE63" s="857"/>
      <c r="AF63" s="853">
        <v>224</v>
      </c>
      <c r="AG63" s="851"/>
      <c r="AH63" s="852"/>
      <c r="AI63" s="853"/>
      <c r="AJ63" s="853"/>
      <c r="AK63" s="873"/>
      <c r="AL63" s="852"/>
      <c r="AM63" s="853"/>
      <c r="AN63" s="853"/>
      <c r="AO63" s="873"/>
      <c r="AP63" s="874"/>
      <c r="AQ63" s="853"/>
      <c r="AR63" s="853"/>
      <c r="AS63" s="851"/>
      <c r="AT63" s="852"/>
      <c r="AU63" s="853"/>
      <c r="AV63" s="825"/>
      <c r="AW63" s="935"/>
      <c r="AX63" s="852"/>
      <c r="AY63" s="853"/>
      <c r="AZ63" s="825">
        <v>302.5</v>
      </c>
      <c r="BA63" s="935"/>
      <c r="BB63" s="856">
        <f t="shared" si="0"/>
        <v>0</v>
      </c>
      <c r="BC63" s="857">
        <f t="shared" si="0"/>
        <v>575</v>
      </c>
      <c r="BD63" s="857">
        <f t="shared" si="0"/>
        <v>724</v>
      </c>
      <c r="BE63" s="927">
        <f t="shared" si="0"/>
        <v>0</v>
      </c>
      <c r="BF63" s="1089">
        <f t="shared" si="1"/>
        <v>1299</v>
      </c>
      <c r="BG63" s="816"/>
      <c r="BJ63" s="744">
        <f t="shared" si="2"/>
        <v>55</v>
      </c>
      <c r="BK63" s="488"/>
      <c r="BL63" s="488"/>
      <c r="BM63" s="488"/>
    </row>
    <row r="64" spans="1:65" s="744" customFormat="1" ht="17.25" customHeight="1" thickBot="1" x14ac:dyDescent="0.3">
      <c r="A64" s="1125">
        <f t="shared" si="3"/>
        <v>57</v>
      </c>
      <c r="B64" s="697" t="s">
        <v>1057</v>
      </c>
      <c r="C64" s="625" t="s">
        <v>1058</v>
      </c>
      <c r="D64" s="968" t="s">
        <v>1149</v>
      </c>
      <c r="E64" s="1077" t="s">
        <v>26</v>
      </c>
      <c r="F64" s="852"/>
      <c r="G64" s="853"/>
      <c r="H64" s="853"/>
      <c r="I64" s="873"/>
      <c r="J64" s="874"/>
      <c r="K64" s="853"/>
      <c r="L64" s="853"/>
      <c r="M64" s="851"/>
      <c r="N64" s="852"/>
      <c r="O64" s="853"/>
      <c r="P64" s="853"/>
      <c r="Q64" s="873"/>
      <c r="R64" s="874"/>
      <c r="S64" s="853"/>
      <c r="T64" s="853"/>
      <c r="U64" s="851"/>
      <c r="V64" s="852"/>
      <c r="W64" s="853"/>
      <c r="X64" s="853"/>
      <c r="Y64" s="873"/>
      <c r="Z64" s="874"/>
      <c r="AA64" s="853"/>
      <c r="AB64" s="853"/>
      <c r="AC64" s="873"/>
      <c r="AD64" s="874"/>
      <c r="AE64" s="853"/>
      <c r="AF64" s="853"/>
      <c r="AG64" s="851"/>
      <c r="AH64" s="852"/>
      <c r="AI64" s="853">
        <v>237.75</v>
      </c>
      <c r="AJ64" s="853"/>
      <c r="AK64" s="873"/>
      <c r="AL64" s="852"/>
      <c r="AM64" s="853"/>
      <c r="AN64" s="853"/>
      <c r="AO64" s="873"/>
      <c r="AP64" s="874"/>
      <c r="AQ64" s="853"/>
      <c r="AR64" s="853"/>
      <c r="AS64" s="851"/>
      <c r="AT64" s="852"/>
      <c r="AU64" s="853"/>
      <c r="AV64" s="853"/>
      <c r="AW64" s="873"/>
      <c r="AX64" s="852"/>
      <c r="AY64" s="853"/>
      <c r="AZ64" s="853"/>
      <c r="BA64" s="873"/>
      <c r="BB64" s="856">
        <f t="shared" si="0"/>
        <v>0</v>
      </c>
      <c r="BC64" s="857">
        <f t="shared" si="0"/>
        <v>237.75</v>
      </c>
      <c r="BD64" s="857">
        <f t="shared" si="0"/>
        <v>0</v>
      </c>
      <c r="BE64" s="927">
        <f t="shared" si="0"/>
        <v>0</v>
      </c>
      <c r="BF64" s="1089">
        <f t="shared" si="1"/>
        <v>237.75</v>
      </c>
      <c r="BG64" s="848"/>
      <c r="BJ64" s="744">
        <f t="shared" si="2"/>
        <v>56</v>
      </c>
      <c r="BK64" s="488"/>
      <c r="BL64" s="488"/>
      <c r="BM64" s="488"/>
    </row>
    <row r="65" spans="1:65" s="744" customFormat="1" ht="17.25" customHeight="1" x14ac:dyDescent="0.25">
      <c r="A65" s="1125">
        <f t="shared" si="3"/>
        <v>58</v>
      </c>
      <c r="B65" s="634" t="s">
        <v>949</v>
      </c>
      <c r="C65" s="635" t="s">
        <v>802</v>
      </c>
      <c r="D65" s="969" t="s">
        <v>1148</v>
      </c>
      <c r="E65" s="1078" t="s">
        <v>26</v>
      </c>
      <c r="F65" s="856"/>
      <c r="G65" s="857"/>
      <c r="H65" s="857"/>
      <c r="I65" s="927"/>
      <c r="J65" s="928"/>
      <c r="K65" s="857"/>
      <c r="L65" s="857"/>
      <c r="M65" s="855"/>
      <c r="N65" s="856"/>
      <c r="O65" s="857"/>
      <c r="P65" s="857"/>
      <c r="Q65" s="927"/>
      <c r="R65" s="928"/>
      <c r="S65" s="857"/>
      <c r="T65" s="857"/>
      <c r="U65" s="855"/>
      <c r="V65" s="856"/>
      <c r="W65" s="857"/>
      <c r="X65" s="857"/>
      <c r="Y65" s="927"/>
      <c r="Z65" s="928"/>
      <c r="AA65" s="857"/>
      <c r="AB65" s="857"/>
      <c r="AC65" s="927"/>
      <c r="AD65" s="928"/>
      <c r="AE65" s="857"/>
      <c r="AF65" s="857"/>
      <c r="AG65" s="855"/>
      <c r="AH65" s="856"/>
      <c r="AI65" s="857"/>
      <c r="AJ65" s="857"/>
      <c r="AK65" s="927">
        <v>282.75</v>
      </c>
      <c r="AL65" s="856"/>
      <c r="AM65" s="857"/>
      <c r="AN65" s="857"/>
      <c r="AO65" s="927"/>
      <c r="AP65" s="928"/>
      <c r="AQ65" s="857"/>
      <c r="AR65" s="857"/>
      <c r="AS65" s="855"/>
      <c r="AT65" s="856"/>
      <c r="AU65" s="857"/>
      <c r="AV65" s="934"/>
      <c r="AW65" s="936"/>
      <c r="AX65" s="856"/>
      <c r="AY65" s="857"/>
      <c r="AZ65" s="934"/>
      <c r="BA65" s="936"/>
      <c r="BB65" s="856">
        <f t="shared" si="0"/>
        <v>0</v>
      </c>
      <c r="BC65" s="857">
        <f t="shared" si="0"/>
        <v>0</v>
      </c>
      <c r="BD65" s="857">
        <f t="shared" si="0"/>
        <v>0</v>
      </c>
      <c r="BE65" s="927">
        <f t="shared" si="0"/>
        <v>282.75</v>
      </c>
      <c r="BF65" s="1089">
        <f t="shared" si="1"/>
        <v>282.75</v>
      </c>
      <c r="BG65" s="804">
        <v>1</v>
      </c>
      <c r="BJ65" s="744">
        <f t="shared" si="2"/>
        <v>57</v>
      </c>
      <c r="BK65" s="488"/>
      <c r="BL65" s="488"/>
      <c r="BM65" s="488"/>
    </row>
    <row r="66" spans="1:65" s="744" customFormat="1" ht="17.25" customHeight="1" thickBot="1" x14ac:dyDescent="0.3">
      <c r="A66" s="1125">
        <f t="shared" si="3"/>
        <v>59</v>
      </c>
      <c r="B66" s="697" t="s">
        <v>1112</v>
      </c>
      <c r="C66" s="625" t="s">
        <v>794</v>
      </c>
      <c r="D66" s="968" t="s">
        <v>1148</v>
      </c>
      <c r="E66" s="1077" t="s">
        <v>1061</v>
      </c>
      <c r="F66" s="852"/>
      <c r="G66" s="853"/>
      <c r="H66" s="853"/>
      <c r="I66" s="873"/>
      <c r="J66" s="874"/>
      <c r="K66" s="853"/>
      <c r="L66" s="853"/>
      <c r="M66" s="851"/>
      <c r="N66" s="852"/>
      <c r="O66" s="853"/>
      <c r="P66" s="853"/>
      <c r="Q66" s="873"/>
      <c r="R66" s="874"/>
      <c r="S66" s="853"/>
      <c r="T66" s="853"/>
      <c r="U66" s="851"/>
      <c r="V66" s="852"/>
      <c r="W66" s="853"/>
      <c r="X66" s="853"/>
      <c r="Y66" s="873"/>
      <c r="Z66" s="874"/>
      <c r="AA66" s="853"/>
      <c r="AB66" s="853"/>
      <c r="AC66" s="873"/>
      <c r="AD66" s="874"/>
      <c r="AE66" s="853"/>
      <c r="AF66" s="853"/>
      <c r="AG66" s="851"/>
      <c r="AH66" s="852"/>
      <c r="AI66" s="853"/>
      <c r="AJ66" s="853"/>
      <c r="AK66" s="873">
        <v>210.25</v>
      </c>
      <c r="AL66" s="852"/>
      <c r="AM66" s="853"/>
      <c r="AN66" s="853"/>
      <c r="AO66" s="873"/>
      <c r="AP66" s="874"/>
      <c r="AQ66" s="853"/>
      <c r="AR66" s="853"/>
      <c r="AS66" s="851"/>
      <c r="AT66" s="852"/>
      <c r="AU66" s="853"/>
      <c r="AV66" s="853"/>
      <c r="AW66" s="873">
        <v>226</v>
      </c>
      <c r="AX66" s="852"/>
      <c r="AY66" s="853"/>
      <c r="AZ66" s="853"/>
      <c r="BA66" s="873"/>
      <c r="BB66" s="856">
        <f t="shared" si="0"/>
        <v>0</v>
      </c>
      <c r="BC66" s="857">
        <f t="shared" si="0"/>
        <v>0</v>
      </c>
      <c r="BD66" s="857">
        <f t="shared" si="0"/>
        <v>0</v>
      </c>
      <c r="BE66" s="927">
        <f t="shared" si="0"/>
        <v>436.25</v>
      </c>
      <c r="BF66" s="1089">
        <f t="shared" si="1"/>
        <v>436.25</v>
      </c>
      <c r="BG66" s="818"/>
      <c r="BJ66" s="744">
        <f t="shared" si="2"/>
        <v>58</v>
      </c>
      <c r="BK66" s="488"/>
      <c r="BL66" s="488"/>
      <c r="BM66" s="488"/>
    </row>
    <row r="67" spans="1:65" s="744" customFormat="1" ht="17.25" customHeight="1" x14ac:dyDescent="0.25">
      <c r="A67" s="1125">
        <f t="shared" si="3"/>
        <v>60</v>
      </c>
      <c r="B67" s="697" t="s">
        <v>1113</v>
      </c>
      <c r="C67" s="625" t="s">
        <v>738</v>
      </c>
      <c r="D67" s="968" t="s">
        <v>1148</v>
      </c>
      <c r="E67" s="1077" t="s">
        <v>26</v>
      </c>
      <c r="F67" s="852"/>
      <c r="G67" s="853"/>
      <c r="H67" s="853"/>
      <c r="I67" s="873"/>
      <c r="J67" s="874"/>
      <c r="K67" s="853"/>
      <c r="L67" s="853"/>
      <c r="M67" s="851"/>
      <c r="N67" s="852"/>
      <c r="O67" s="853"/>
      <c r="P67" s="853"/>
      <c r="Q67" s="873"/>
      <c r="R67" s="874"/>
      <c r="S67" s="853"/>
      <c r="T67" s="853"/>
      <c r="U67" s="851"/>
      <c r="V67" s="852"/>
      <c r="W67" s="853"/>
      <c r="X67" s="853"/>
      <c r="Y67" s="873"/>
      <c r="Z67" s="874"/>
      <c r="AA67" s="853"/>
      <c r="AB67" s="853"/>
      <c r="AC67" s="873"/>
      <c r="AD67" s="874"/>
      <c r="AE67" s="853"/>
      <c r="AF67" s="853"/>
      <c r="AG67" s="851"/>
      <c r="AH67" s="852"/>
      <c r="AI67" s="853"/>
      <c r="AJ67" s="853"/>
      <c r="AK67" s="873">
        <v>112</v>
      </c>
      <c r="AL67" s="852"/>
      <c r="AM67" s="853"/>
      <c r="AN67" s="853"/>
      <c r="AO67" s="873">
        <v>200.5</v>
      </c>
      <c r="AP67" s="874"/>
      <c r="AQ67" s="853"/>
      <c r="AR67" s="853"/>
      <c r="AS67" s="851"/>
      <c r="AT67" s="852"/>
      <c r="AU67" s="853"/>
      <c r="AV67" s="853"/>
      <c r="AW67" s="873"/>
      <c r="AX67" s="852"/>
      <c r="AY67" s="853"/>
      <c r="AZ67" s="853"/>
      <c r="BA67" s="873"/>
      <c r="BB67" s="856">
        <f t="shared" ref="BB67:BE99" si="4">F67+J67+N67+R67+V67+Z67+AD67+AH67+AL67+AP67+AT67+AX67</f>
        <v>0</v>
      </c>
      <c r="BC67" s="857">
        <f t="shared" si="4"/>
        <v>0</v>
      </c>
      <c r="BD67" s="857">
        <f t="shared" si="4"/>
        <v>0</v>
      </c>
      <c r="BE67" s="927">
        <f t="shared" si="4"/>
        <v>312.5</v>
      </c>
      <c r="BF67" s="1089">
        <f t="shared" si="1"/>
        <v>312.5</v>
      </c>
      <c r="BG67" s="806"/>
      <c r="BJ67" s="744">
        <f t="shared" si="2"/>
        <v>59</v>
      </c>
      <c r="BK67" s="488"/>
      <c r="BL67" s="488"/>
      <c r="BM67" s="488"/>
    </row>
    <row r="68" spans="1:65" s="744" customFormat="1" ht="17.25" customHeight="1" x14ac:dyDescent="0.25">
      <c r="A68" s="1125">
        <f t="shared" si="3"/>
        <v>61</v>
      </c>
      <c r="B68" s="634" t="s">
        <v>1114</v>
      </c>
      <c r="C68" s="635" t="s">
        <v>1062</v>
      </c>
      <c r="D68" s="969" t="s">
        <v>1149</v>
      </c>
      <c r="E68" s="1078" t="s">
        <v>26</v>
      </c>
      <c r="F68" s="856"/>
      <c r="G68" s="857"/>
      <c r="H68" s="857"/>
      <c r="I68" s="927"/>
      <c r="J68" s="928"/>
      <c r="K68" s="857"/>
      <c r="L68" s="857"/>
      <c r="M68" s="855"/>
      <c r="N68" s="856"/>
      <c r="O68" s="857"/>
      <c r="P68" s="857"/>
      <c r="Q68" s="927"/>
      <c r="R68" s="928"/>
      <c r="S68" s="857"/>
      <c r="T68" s="857"/>
      <c r="U68" s="855"/>
      <c r="V68" s="856"/>
      <c r="W68" s="857"/>
      <c r="X68" s="857"/>
      <c r="Y68" s="927"/>
      <c r="Z68" s="928"/>
      <c r="AA68" s="857"/>
      <c r="AB68" s="857"/>
      <c r="AC68" s="927"/>
      <c r="AD68" s="928"/>
      <c r="AE68" s="857"/>
      <c r="AF68" s="857"/>
      <c r="AG68" s="855"/>
      <c r="AH68" s="856"/>
      <c r="AI68" s="857"/>
      <c r="AJ68" s="857"/>
      <c r="AK68" s="927"/>
      <c r="AL68" s="856">
        <v>171</v>
      </c>
      <c r="AM68" s="857"/>
      <c r="AN68" s="857"/>
      <c r="AO68" s="927"/>
      <c r="AP68" s="928"/>
      <c r="AQ68" s="857"/>
      <c r="AR68" s="857"/>
      <c r="AS68" s="855"/>
      <c r="AT68" s="856"/>
      <c r="AU68" s="857"/>
      <c r="AV68" s="857"/>
      <c r="AW68" s="927"/>
      <c r="AX68" s="856"/>
      <c r="AY68" s="857"/>
      <c r="AZ68" s="857"/>
      <c r="BA68" s="927"/>
      <c r="BB68" s="856">
        <f t="shared" si="4"/>
        <v>171</v>
      </c>
      <c r="BC68" s="857">
        <f t="shared" si="4"/>
        <v>0</v>
      </c>
      <c r="BD68" s="857">
        <f t="shared" si="4"/>
        <v>0</v>
      </c>
      <c r="BE68" s="927">
        <f t="shared" si="4"/>
        <v>0</v>
      </c>
      <c r="BF68" s="1089">
        <f t="shared" si="1"/>
        <v>171</v>
      </c>
      <c r="BG68" s="806"/>
      <c r="BJ68" s="744">
        <f t="shared" si="2"/>
        <v>60</v>
      </c>
      <c r="BK68" s="488"/>
      <c r="BL68" s="488"/>
      <c r="BM68" s="488"/>
    </row>
    <row r="69" spans="1:65" s="744" customFormat="1" ht="17.25" customHeight="1" x14ac:dyDescent="0.25">
      <c r="A69" s="1125">
        <f t="shared" si="3"/>
        <v>62</v>
      </c>
      <c r="B69" s="697" t="s">
        <v>1115</v>
      </c>
      <c r="C69" s="625" t="s">
        <v>623</v>
      </c>
      <c r="D69" s="968" t="s">
        <v>1148</v>
      </c>
      <c r="E69" s="1077" t="s">
        <v>26</v>
      </c>
      <c r="F69" s="852"/>
      <c r="G69" s="853"/>
      <c r="H69" s="853"/>
      <c r="I69" s="873"/>
      <c r="J69" s="874"/>
      <c r="K69" s="853"/>
      <c r="L69" s="853"/>
      <c r="M69" s="851"/>
      <c r="N69" s="852"/>
      <c r="O69" s="853"/>
      <c r="P69" s="853"/>
      <c r="Q69" s="873"/>
      <c r="R69" s="874"/>
      <c r="S69" s="853"/>
      <c r="T69" s="853"/>
      <c r="U69" s="851"/>
      <c r="V69" s="852"/>
      <c r="W69" s="853"/>
      <c r="X69" s="853"/>
      <c r="Y69" s="873"/>
      <c r="Z69" s="874"/>
      <c r="AA69" s="853"/>
      <c r="AB69" s="853"/>
      <c r="AC69" s="873"/>
      <c r="AD69" s="874"/>
      <c r="AE69" s="853"/>
      <c r="AF69" s="853"/>
      <c r="AG69" s="851"/>
      <c r="AH69" s="852"/>
      <c r="AI69" s="853"/>
      <c r="AJ69" s="853"/>
      <c r="AK69" s="873"/>
      <c r="AL69" s="852"/>
      <c r="AM69" s="853">
        <v>262.5</v>
      </c>
      <c r="AN69" s="853"/>
      <c r="AO69" s="873"/>
      <c r="AP69" s="874"/>
      <c r="AQ69" s="853"/>
      <c r="AR69" s="853"/>
      <c r="AS69" s="851"/>
      <c r="AT69" s="852"/>
      <c r="AU69" s="853"/>
      <c r="AV69" s="853"/>
      <c r="AW69" s="873"/>
      <c r="AX69" s="852"/>
      <c r="AY69" s="853"/>
      <c r="AZ69" s="853"/>
      <c r="BA69" s="873"/>
      <c r="BB69" s="856">
        <f t="shared" si="4"/>
        <v>0</v>
      </c>
      <c r="BC69" s="857">
        <f t="shared" si="4"/>
        <v>262.5</v>
      </c>
      <c r="BD69" s="857">
        <f t="shared" si="4"/>
        <v>0</v>
      </c>
      <c r="BE69" s="927">
        <f t="shared" si="4"/>
        <v>0</v>
      </c>
      <c r="BF69" s="1089">
        <f t="shared" si="1"/>
        <v>262.5</v>
      </c>
      <c r="BG69" s="806"/>
      <c r="BJ69" s="744">
        <f t="shared" ref="BJ69:BJ94" si="5">BJ68+1</f>
        <v>61</v>
      </c>
      <c r="BK69" s="488" t="s">
        <v>904</v>
      </c>
      <c r="BL69" s="488"/>
      <c r="BM69" s="488">
        <v>1</v>
      </c>
    </row>
    <row r="70" spans="1:65" s="744" customFormat="1" ht="17.25" customHeight="1" x14ac:dyDescent="0.25">
      <c r="A70" s="1125">
        <f t="shared" si="3"/>
        <v>63</v>
      </c>
      <c r="B70" s="697" t="s">
        <v>1116</v>
      </c>
      <c r="C70" s="625" t="s">
        <v>757</v>
      </c>
      <c r="D70" s="968" t="s">
        <v>1149</v>
      </c>
      <c r="E70" s="1077" t="s">
        <v>26</v>
      </c>
      <c r="F70" s="852"/>
      <c r="G70" s="853"/>
      <c r="H70" s="853"/>
      <c r="I70" s="873"/>
      <c r="J70" s="874"/>
      <c r="K70" s="853"/>
      <c r="L70" s="853"/>
      <c r="M70" s="851"/>
      <c r="N70" s="852"/>
      <c r="O70" s="853"/>
      <c r="P70" s="853"/>
      <c r="Q70" s="873"/>
      <c r="R70" s="874"/>
      <c r="S70" s="853"/>
      <c r="T70" s="853"/>
      <c r="U70" s="851"/>
      <c r="V70" s="852"/>
      <c r="W70" s="853"/>
      <c r="X70" s="853"/>
      <c r="Y70" s="873"/>
      <c r="Z70" s="874"/>
      <c r="AA70" s="853"/>
      <c r="AB70" s="853"/>
      <c r="AC70" s="873"/>
      <c r="AD70" s="874"/>
      <c r="AE70" s="853"/>
      <c r="AF70" s="853"/>
      <c r="AG70" s="851"/>
      <c r="AH70" s="852"/>
      <c r="AI70" s="853"/>
      <c r="AJ70" s="853"/>
      <c r="AK70" s="873"/>
      <c r="AL70" s="852"/>
      <c r="AM70" s="853">
        <v>255.5</v>
      </c>
      <c r="AN70" s="853"/>
      <c r="AO70" s="873"/>
      <c r="AP70" s="874"/>
      <c r="AQ70" s="853"/>
      <c r="AR70" s="853"/>
      <c r="AS70" s="851"/>
      <c r="AT70" s="852"/>
      <c r="AU70" s="853"/>
      <c r="AV70" s="853"/>
      <c r="AW70" s="873"/>
      <c r="AX70" s="852"/>
      <c r="AY70" s="853"/>
      <c r="AZ70" s="853"/>
      <c r="BA70" s="873"/>
      <c r="BB70" s="856">
        <f t="shared" si="4"/>
        <v>0</v>
      </c>
      <c r="BC70" s="857">
        <f t="shared" si="4"/>
        <v>255.5</v>
      </c>
      <c r="BD70" s="857">
        <f t="shared" si="4"/>
        <v>0</v>
      </c>
      <c r="BE70" s="927">
        <f t="shared" si="4"/>
        <v>0</v>
      </c>
      <c r="BF70" s="1089">
        <f t="shared" si="1"/>
        <v>255.5</v>
      </c>
      <c r="BG70" s="806"/>
      <c r="BJ70" s="744">
        <f t="shared" si="5"/>
        <v>62</v>
      </c>
      <c r="BK70" s="488"/>
      <c r="BL70" s="488"/>
      <c r="BM70" s="488"/>
    </row>
    <row r="71" spans="1:65" s="744" customFormat="1" ht="17.25" customHeight="1" x14ac:dyDescent="0.25">
      <c r="A71" s="1125">
        <f t="shared" si="3"/>
        <v>64</v>
      </c>
      <c r="B71" s="697" t="s">
        <v>1063</v>
      </c>
      <c r="C71" s="625" t="s">
        <v>1064</v>
      </c>
      <c r="D71" s="968" t="s">
        <v>1148</v>
      </c>
      <c r="E71" s="1077" t="s">
        <v>418</v>
      </c>
      <c r="F71" s="852"/>
      <c r="G71" s="853"/>
      <c r="H71" s="853"/>
      <c r="I71" s="873"/>
      <c r="J71" s="874"/>
      <c r="K71" s="853"/>
      <c r="L71" s="853"/>
      <c r="M71" s="851"/>
      <c r="N71" s="852"/>
      <c r="O71" s="853"/>
      <c r="P71" s="853"/>
      <c r="Q71" s="873"/>
      <c r="R71" s="874"/>
      <c r="S71" s="853"/>
      <c r="T71" s="853"/>
      <c r="U71" s="851"/>
      <c r="V71" s="852"/>
      <c r="W71" s="853"/>
      <c r="X71" s="853"/>
      <c r="Y71" s="873"/>
      <c r="Z71" s="874"/>
      <c r="AA71" s="853"/>
      <c r="AB71" s="853"/>
      <c r="AC71" s="873"/>
      <c r="AD71" s="874"/>
      <c r="AE71" s="853"/>
      <c r="AF71" s="853"/>
      <c r="AG71" s="851"/>
      <c r="AH71" s="852"/>
      <c r="AI71" s="853"/>
      <c r="AJ71" s="853"/>
      <c r="AK71" s="873"/>
      <c r="AL71" s="852"/>
      <c r="AM71" s="853"/>
      <c r="AN71" s="853"/>
      <c r="AO71" s="873"/>
      <c r="AP71" s="874">
        <v>159.5</v>
      </c>
      <c r="AQ71" s="853"/>
      <c r="AR71" s="853"/>
      <c r="AS71" s="851"/>
      <c r="AT71" s="852"/>
      <c r="AU71" s="853"/>
      <c r="AV71" s="853"/>
      <c r="AW71" s="873"/>
      <c r="AX71" s="852"/>
      <c r="AY71" s="853"/>
      <c r="AZ71" s="853"/>
      <c r="BA71" s="873"/>
      <c r="BB71" s="856">
        <f t="shared" si="4"/>
        <v>159.5</v>
      </c>
      <c r="BC71" s="857">
        <f t="shared" si="4"/>
        <v>0</v>
      </c>
      <c r="BD71" s="857">
        <f t="shared" si="4"/>
        <v>0</v>
      </c>
      <c r="BE71" s="927">
        <f t="shared" si="4"/>
        <v>0</v>
      </c>
      <c r="BF71" s="1089">
        <f t="shared" si="1"/>
        <v>159.5</v>
      </c>
      <c r="BG71" s="806"/>
      <c r="BJ71" s="744">
        <f t="shared" si="5"/>
        <v>63</v>
      </c>
      <c r="BK71" s="488"/>
      <c r="BL71" s="488"/>
      <c r="BM71" s="488"/>
    </row>
    <row r="72" spans="1:65" s="744" customFormat="1" ht="17.25" customHeight="1" x14ac:dyDescent="0.25">
      <c r="A72" s="1125">
        <f t="shared" si="3"/>
        <v>65</v>
      </c>
      <c r="B72" s="697" t="s">
        <v>1065</v>
      </c>
      <c r="C72" s="625" t="s">
        <v>1056</v>
      </c>
      <c r="D72" s="968" t="s">
        <v>1148</v>
      </c>
      <c r="E72" s="1077" t="s">
        <v>26</v>
      </c>
      <c r="F72" s="852"/>
      <c r="G72" s="853"/>
      <c r="H72" s="853"/>
      <c r="I72" s="873"/>
      <c r="J72" s="874"/>
      <c r="K72" s="853"/>
      <c r="L72" s="853"/>
      <c r="M72" s="851"/>
      <c r="N72" s="852"/>
      <c r="O72" s="853"/>
      <c r="P72" s="853"/>
      <c r="Q72" s="873"/>
      <c r="R72" s="874"/>
      <c r="S72" s="853"/>
      <c r="T72" s="853"/>
      <c r="U72" s="851"/>
      <c r="V72" s="852"/>
      <c r="W72" s="853"/>
      <c r="X72" s="853"/>
      <c r="Y72" s="873"/>
      <c r="Z72" s="874"/>
      <c r="AA72" s="853"/>
      <c r="AB72" s="853"/>
      <c r="AC72" s="873"/>
      <c r="AD72" s="874"/>
      <c r="AE72" s="853"/>
      <c r="AF72" s="853"/>
      <c r="AG72" s="851"/>
      <c r="AH72" s="852" t="s">
        <v>23</v>
      </c>
      <c r="AI72" s="853"/>
      <c r="AJ72" s="853"/>
      <c r="AK72" s="873"/>
      <c r="AL72" s="852"/>
      <c r="AM72" s="853"/>
      <c r="AN72" s="853"/>
      <c r="AO72" s="873"/>
      <c r="AP72" s="874">
        <v>192</v>
      </c>
      <c r="AQ72" s="853"/>
      <c r="AR72" s="853"/>
      <c r="AS72" s="851"/>
      <c r="AT72" s="852"/>
      <c r="AU72" s="853"/>
      <c r="AV72" s="853"/>
      <c r="AW72" s="873"/>
      <c r="AX72" s="852"/>
      <c r="AY72" s="853"/>
      <c r="AZ72" s="853"/>
      <c r="BA72" s="873"/>
      <c r="BB72" s="856">
        <f>F72+J72+N72+R72+V72+Z72+AD72+AL72+AP72+AT72+AX72</f>
        <v>192</v>
      </c>
      <c r="BC72" s="857">
        <f t="shared" si="4"/>
        <v>0</v>
      </c>
      <c r="BD72" s="857">
        <f t="shared" si="4"/>
        <v>0</v>
      </c>
      <c r="BE72" s="927">
        <f t="shared" si="4"/>
        <v>0</v>
      </c>
      <c r="BF72" s="1089">
        <f t="shared" si="1"/>
        <v>192</v>
      </c>
      <c r="BG72" s="806"/>
      <c r="BJ72" s="744">
        <f t="shared" si="5"/>
        <v>64</v>
      </c>
      <c r="BK72" s="488"/>
      <c r="BL72" s="488"/>
      <c r="BM72" s="488"/>
    </row>
    <row r="73" spans="1:65" s="744" customFormat="1" ht="17.25" customHeight="1" x14ac:dyDescent="0.25">
      <c r="A73" s="1125">
        <f t="shared" si="3"/>
        <v>66</v>
      </c>
      <c r="B73" s="697" t="s">
        <v>1066</v>
      </c>
      <c r="C73" s="625" t="s">
        <v>1067</v>
      </c>
      <c r="D73" s="968" t="s">
        <v>1148</v>
      </c>
      <c r="E73" s="1077" t="s">
        <v>418</v>
      </c>
      <c r="F73" s="852"/>
      <c r="G73" s="853"/>
      <c r="H73" s="853"/>
      <c r="I73" s="873"/>
      <c r="J73" s="874"/>
      <c r="K73" s="853"/>
      <c r="L73" s="853"/>
      <c r="M73" s="851"/>
      <c r="N73" s="852"/>
      <c r="O73" s="853"/>
      <c r="P73" s="853"/>
      <c r="Q73" s="873"/>
      <c r="R73" s="874"/>
      <c r="S73" s="853"/>
      <c r="T73" s="853"/>
      <c r="U73" s="851"/>
      <c r="V73" s="852"/>
      <c r="W73" s="853"/>
      <c r="X73" s="853"/>
      <c r="Y73" s="873"/>
      <c r="Z73" s="874"/>
      <c r="AA73" s="853"/>
      <c r="AB73" s="853"/>
      <c r="AC73" s="873"/>
      <c r="AD73" s="874"/>
      <c r="AE73" s="853"/>
      <c r="AF73" s="853"/>
      <c r="AG73" s="851"/>
      <c r="AH73" s="852"/>
      <c r="AI73" s="853"/>
      <c r="AJ73" s="853"/>
      <c r="AK73" s="873"/>
      <c r="AL73" s="852"/>
      <c r="AM73" s="853"/>
      <c r="AN73" s="853"/>
      <c r="AO73" s="873"/>
      <c r="AP73" s="874">
        <v>186</v>
      </c>
      <c r="AQ73" s="853"/>
      <c r="AR73" s="853"/>
      <c r="AS73" s="851"/>
      <c r="AT73" s="852">
        <v>192.25</v>
      </c>
      <c r="AU73" s="853"/>
      <c r="AV73" s="853"/>
      <c r="AW73" s="873"/>
      <c r="AX73" s="852"/>
      <c r="AY73" s="853"/>
      <c r="AZ73" s="853"/>
      <c r="BA73" s="873"/>
      <c r="BB73" s="856">
        <f t="shared" si="4"/>
        <v>378.25</v>
      </c>
      <c r="BC73" s="857">
        <f t="shared" si="4"/>
        <v>0</v>
      </c>
      <c r="BD73" s="857">
        <f t="shared" si="4"/>
        <v>0</v>
      </c>
      <c r="BE73" s="927">
        <f t="shared" si="4"/>
        <v>0</v>
      </c>
      <c r="BF73" s="1089">
        <f t="shared" ref="BF73:BF99" si="6">SUM(BB73:BE73)</f>
        <v>378.25</v>
      </c>
      <c r="BG73" s="806"/>
      <c r="BJ73" s="744">
        <f t="shared" si="5"/>
        <v>65</v>
      </c>
      <c r="BK73" s="488"/>
      <c r="BL73" s="488"/>
      <c r="BM73" s="488"/>
    </row>
    <row r="74" spans="1:65" s="744" customFormat="1" ht="17.25" customHeight="1" x14ac:dyDescent="0.25">
      <c r="A74" s="1125">
        <f t="shared" ref="A74:A99" si="7">A73+1</f>
        <v>67</v>
      </c>
      <c r="B74" s="697" t="s">
        <v>1084</v>
      </c>
      <c r="C74" s="625" t="s">
        <v>1070</v>
      </c>
      <c r="D74" s="968" t="s">
        <v>1148</v>
      </c>
      <c r="E74" s="1077" t="s">
        <v>904</v>
      </c>
      <c r="F74" s="852"/>
      <c r="G74" s="853"/>
      <c r="H74" s="853"/>
      <c r="I74" s="873"/>
      <c r="J74" s="874"/>
      <c r="K74" s="853"/>
      <c r="L74" s="853"/>
      <c r="M74" s="851"/>
      <c r="N74" s="852"/>
      <c r="O74" s="853"/>
      <c r="P74" s="853"/>
      <c r="Q74" s="873"/>
      <c r="R74" s="874"/>
      <c r="S74" s="853"/>
      <c r="T74" s="853"/>
      <c r="U74" s="851"/>
      <c r="V74" s="852"/>
      <c r="W74" s="853"/>
      <c r="X74" s="853"/>
      <c r="Y74" s="873"/>
      <c r="Z74" s="874"/>
      <c r="AA74" s="853"/>
      <c r="AB74" s="853"/>
      <c r="AC74" s="873"/>
      <c r="AD74" s="874"/>
      <c r="AE74" s="853"/>
      <c r="AF74" s="853"/>
      <c r="AG74" s="851"/>
      <c r="AH74" s="852"/>
      <c r="AI74" s="853"/>
      <c r="AJ74" s="853"/>
      <c r="AK74" s="873"/>
      <c r="AL74" s="852"/>
      <c r="AM74" s="853"/>
      <c r="AN74" s="853"/>
      <c r="AO74" s="873"/>
      <c r="AP74" s="874"/>
      <c r="AQ74" s="853">
        <v>156.5</v>
      </c>
      <c r="AR74" s="853"/>
      <c r="AS74" s="851"/>
      <c r="AT74" s="852"/>
      <c r="AU74" s="853"/>
      <c r="AV74" s="853"/>
      <c r="AW74" s="873"/>
      <c r="AX74" s="852"/>
      <c r="AY74" s="853">
        <v>175.5</v>
      </c>
      <c r="AZ74" s="853"/>
      <c r="BA74" s="873"/>
      <c r="BB74" s="856">
        <f t="shared" si="4"/>
        <v>0</v>
      </c>
      <c r="BC74" s="857">
        <f t="shared" si="4"/>
        <v>332</v>
      </c>
      <c r="BD74" s="857">
        <f t="shared" si="4"/>
        <v>0</v>
      </c>
      <c r="BE74" s="927">
        <f t="shared" si="4"/>
        <v>0</v>
      </c>
      <c r="BF74" s="1089">
        <f t="shared" si="6"/>
        <v>332</v>
      </c>
      <c r="BG74" s="806"/>
      <c r="BJ74" s="744">
        <f t="shared" si="5"/>
        <v>66</v>
      </c>
      <c r="BK74" s="488"/>
      <c r="BL74" s="488"/>
      <c r="BM74" s="488"/>
    </row>
    <row r="75" spans="1:65" s="744" customFormat="1" ht="17.25" customHeight="1" x14ac:dyDescent="0.25">
      <c r="A75" s="1125">
        <f t="shared" si="7"/>
        <v>68</v>
      </c>
      <c r="B75" s="697" t="s">
        <v>1133</v>
      </c>
      <c r="C75" s="625" t="s">
        <v>1071</v>
      </c>
      <c r="D75" s="968" t="s">
        <v>1148</v>
      </c>
      <c r="E75" s="1077" t="s">
        <v>418</v>
      </c>
      <c r="F75" s="852"/>
      <c r="G75" s="853"/>
      <c r="H75" s="853"/>
      <c r="I75" s="873"/>
      <c r="J75" s="874"/>
      <c r="K75" s="853"/>
      <c r="L75" s="853"/>
      <c r="M75" s="851"/>
      <c r="N75" s="852"/>
      <c r="O75" s="853"/>
      <c r="P75" s="853"/>
      <c r="Q75" s="873"/>
      <c r="R75" s="874"/>
      <c r="S75" s="853"/>
      <c r="T75" s="853"/>
      <c r="U75" s="851"/>
      <c r="V75" s="852"/>
      <c r="W75" s="853">
        <v>64.5</v>
      </c>
      <c r="X75" s="853"/>
      <c r="Y75" s="873"/>
      <c r="Z75" s="874"/>
      <c r="AA75" s="853"/>
      <c r="AB75" s="853"/>
      <c r="AC75" s="873"/>
      <c r="AD75" s="874"/>
      <c r="AE75" s="853"/>
      <c r="AF75" s="853"/>
      <c r="AG75" s="851"/>
      <c r="AH75" s="852"/>
      <c r="AI75" s="853"/>
      <c r="AJ75" s="853"/>
      <c r="AK75" s="873"/>
      <c r="AL75" s="852"/>
      <c r="AM75" s="853"/>
      <c r="AN75" s="853"/>
      <c r="AO75" s="873"/>
      <c r="AP75" s="874"/>
      <c r="AQ75" s="853">
        <v>154</v>
      </c>
      <c r="AR75" s="853"/>
      <c r="AS75" s="851"/>
      <c r="AT75" s="852"/>
      <c r="AU75" s="853"/>
      <c r="AV75" s="853"/>
      <c r="AW75" s="873"/>
      <c r="AX75" s="852"/>
      <c r="AY75" s="853"/>
      <c r="AZ75" s="853"/>
      <c r="BA75" s="873"/>
      <c r="BB75" s="856">
        <f t="shared" si="4"/>
        <v>0</v>
      </c>
      <c r="BC75" s="857">
        <f t="shared" si="4"/>
        <v>218.5</v>
      </c>
      <c r="BD75" s="857">
        <f t="shared" si="4"/>
        <v>0</v>
      </c>
      <c r="BE75" s="927">
        <f t="shared" si="4"/>
        <v>0</v>
      </c>
      <c r="BF75" s="1089">
        <f t="shared" si="6"/>
        <v>218.5</v>
      </c>
      <c r="BG75" s="806"/>
      <c r="BJ75" s="744">
        <f t="shared" si="5"/>
        <v>67</v>
      </c>
      <c r="BK75" s="488"/>
      <c r="BL75" s="488"/>
      <c r="BM75" s="488"/>
    </row>
    <row r="76" spans="1:65" s="744" customFormat="1" ht="17.25" customHeight="1" x14ac:dyDescent="0.25">
      <c r="A76" s="1125">
        <f t="shared" si="7"/>
        <v>69</v>
      </c>
      <c r="B76" s="697" t="s">
        <v>1150</v>
      </c>
      <c r="C76" s="625" t="s">
        <v>1143</v>
      </c>
      <c r="D76" s="966" t="s">
        <v>1148</v>
      </c>
      <c r="E76" s="1077" t="s">
        <v>418</v>
      </c>
      <c r="F76" s="852"/>
      <c r="G76" s="853"/>
      <c r="H76" s="853"/>
      <c r="I76" s="873"/>
      <c r="J76" s="874"/>
      <c r="K76" s="853"/>
      <c r="L76" s="853"/>
      <c r="M76" s="851"/>
      <c r="N76" s="852"/>
      <c r="O76" s="853"/>
      <c r="P76" s="853"/>
      <c r="Q76" s="873"/>
      <c r="R76" s="874"/>
      <c r="S76" s="853"/>
      <c r="T76" s="853"/>
      <c r="U76" s="851"/>
      <c r="V76" s="852">
        <v>195</v>
      </c>
      <c r="W76" s="853"/>
      <c r="X76" s="853"/>
      <c r="Y76" s="873"/>
      <c r="Z76" s="874"/>
      <c r="AA76" s="853"/>
      <c r="AB76" s="853"/>
      <c r="AC76" s="873"/>
      <c r="AD76" s="874"/>
      <c r="AE76" s="853"/>
      <c r="AF76" s="853"/>
      <c r="AG76" s="851"/>
      <c r="AH76" s="852"/>
      <c r="AI76" s="853"/>
      <c r="AJ76" s="853"/>
      <c r="AK76" s="873"/>
      <c r="AL76" s="852"/>
      <c r="AM76" s="853"/>
      <c r="AN76" s="853"/>
      <c r="AO76" s="873"/>
      <c r="AP76" s="874"/>
      <c r="AQ76" s="853"/>
      <c r="AR76" s="853"/>
      <c r="AS76" s="851"/>
      <c r="AT76" s="852">
        <v>258.5</v>
      </c>
      <c r="AU76" s="853"/>
      <c r="AV76" s="853"/>
      <c r="AW76" s="873"/>
      <c r="AX76" s="852"/>
      <c r="AY76" s="853"/>
      <c r="AZ76" s="853"/>
      <c r="BA76" s="873"/>
      <c r="BB76" s="856">
        <f t="shared" si="4"/>
        <v>453.5</v>
      </c>
      <c r="BC76" s="857">
        <f t="shared" si="4"/>
        <v>0</v>
      </c>
      <c r="BD76" s="857">
        <f t="shared" si="4"/>
        <v>0</v>
      </c>
      <c r="BE76" s="927">
        <f t="shared" si="4"/>
        <v>0</v>
      </c>
      <c r="BF76" s="1089">
        <f t="shared" si="6"/>
        <v>453.5</v>
      </c>
      <c r="BG76" s="806"/>
      <c r="BJ76" s="744">
        <f t="shared" si="5"/>
        <v>68</v>
      </c>
      <c r="BK76" s="488"/>
      <c r="BL76" s="488"/>
      <c r="BM76" s="488"/>
    </row>
    <row r="77" spans="1:65" s="744" customFormat="1" ht="17.25" customHeight="1" x14ac:dyDescent="0.25">
      <c r="A77" s="1125">
        <f t="shared" si="7"/>
        <v>70</v>
      </c>
      <c r="B77" s="697" t="s">
        <v>1151</v>
      </c>
      <c r="C77" s="625" t="s">
        <v>846</v>
      </c>
      <c r="D77" s="966" t="s">
        <v>1149</v>
      </c>
      <c r="E77" s="1077" t="s">
        <v>418</v>
      </c>
      <c r="F77" s="852"/>
      <c r="G77" s="853"/>
      <c r="H77" s="853"/>
      <c r="I77" s="873"/>
      <c r="J77" s="874"/>
      <c r="K77" s="853"/>
      <c r="L77" s="853"/>
      <c r="M77" s="851"/>
      <c r="N77" s="852"/>
      <c r="O77" s="853"/>
      <c r="P77" s="853"/>
      <c r="Q77" s="873"/>
      <c r="R77" s="874"/>
      <c r="S77" s="853"/>
      <c r="T77" s="853"/>
      <c r="U77" s="851"/>
      <c r="V77" s="852">
        <v>187</v>
      </c>
      <c r="W77" s="853"/>
      <c r="X77" s="853"/>
      <c r="Y77" s="873"/>
      <c r="Z77" s="874"/>
      <c r="AA77" s="853"/>
      <c r="AB77" s="853"/>
      <c r="AC77" s="873"/>
      <c r="AD77" s="874"/>
      <c r="AE77" s="853"/>
      <c r="AF77" s="853"/>
      <c r="AG77" s="851"/>
      <c r="AH77" s="852"/>
      <c r="AI77" s="853"/>
      <c r="AJ77" s="853"/>
      <c r="AK77" s="873"/>
      <c r="AL77" s="852"/>
      <c r="AM77" s="853"/>
      <c r="AN77" s="853"/>
      <c r="AO77" s="873"/>
      <c r="AP77" s="874"/>
      <c r="AQ77" s="853"/>
      <c r="AR77" s="853"/>
      <c r="AS77" s="851"/>
      <c r="AT77" s="852"/>
      <c r="AU77" s="853"/>
      <c r="AV77" s="853"/>
      <c r="AW77" s="873"/>
      <c r="AX77" s="852"/>
      <c r="AY77" s="853"/>
      <c r="AZ77" s="853"/>
      <c r="BA77" s="873"/>
      <c r="BB77" s="856">
        <f t="shared" si="4"/>
        <v>187</v>
      </c>
      <c r="BC77" s="857">
        <f t="shared" si="4"/>
        <v>0</v>
      </c>
      <c r="BD77" s="857">
        <f t="shared" si="4"/>
        <v>0</v>
      </c>
      <c r="BE77" s="927">
        <f t="shared" si="4"/>
        <v>0</v>
      </c>
      <c r="BF77" s="1089">
        <f t="shared" si="6"/>
        <v>187</v>
      </c>
      <c r="BG77" s="806"/>
      <c r="BJ77" s="744">
        <f t="shared" si="5"/>
        <v>69</v>
      </c>
      <c r="BK77" s="488"/>
      <c r="BL77" s="488"/>
      <c r="BM77" s="488"/>
    </row>
    <row r="78" spans="1:65" s="744" customFormat="1" ht="17.25" customHeight="1" x14ac:dyDescent="0.25">
      <c r="A78" s="1125">
        <f t="shared" si="7"/>
        <v>71</v>
      </c>
      <c r="B78" s="697" t="s">
        <v>1152</v>
      </c>
      <c r="C78" s="625" t="s">
        <v>847</v>
      </c>
      <c r="D78" s="966" t="s">
        <v>1149</v>
      </c>
      <c r="E78" s="1077" t="s">
        <v>418</v>
      </c>
      <c r="F78" s="852"/>
      <c r="G78" s="853"/>
      <c r="H78" s="853"/>
      <c r="I78" s="873"/>
      <c r="J78" s="874"/>
      <c r="K78" s="853"/>
      <c r="L78" s="853"/>
      <c r="M78" s="851"/>
      <c r="N78" s="852"/>
      <c r="O78" s="853"/>
      <c r="P78" s="853"/>
      <c r="Q78" s="873"/>
      <c r="R78" s="874"/>
      <c r="S78" s="853"/>
      <c r="T78" s="853"/>
      <c r="U78" s="851"/>
      <c r="V78" s="852">
        <v>215.5</v>
      </c>
      <c r="W78" s="853"/>
      <c r="X78" s="853"/>
      <c r="Y78" s="873"/>
      <c r="Z78" s="874"/>
      <c r="AA78" s="853"/>
      <c r="AB78" s="853"/>
      <c r="AC78" s="873"/>
      <c r="AD78" s="874"/>
      <c r="AE78" s="853"/>
      <c r="AF78" s="853"/>
      <c r="AG78" s="851"/>
      <c r="AH78" s="852"/>
      <c r="AI78" s="853"/>
      <c r="AJ78" s="853"/>
      <c r="AK78" s="873"/>
      <c r="AL78" s="852"/>
      <c r="AM78" s="853"/>
      <c r="AN78" s="853"/>
      <c r="AO78" s="873"/>
      <c r="AP78" s="874"/>
      <c r="AQ78" s="853"/>
      <c r="AR78" s="853"/>
      <c r="AS78" s="851"/>
      <c r="AT78" s="852"/>
      <c r="AU78" s="853"/>
      <c r="AV78" s="853"/>
      <c r="AW78" s="873"/>
      <c r="AX78" s="852"/>
      <c r="AY78" s="853"/>
      <c r="AZ78" s="853"/>
      <c r="BA78" s="873"/>
      <c r="BB78" s="856">
        <f t="shared" si="4"/>
        <v>215.5</v>
      </c>
      <c r="BC78" s="857">
        <f t="shared" si="4"/>
        <v>0</v>
      </c>
      <c r="BD78" s="857">
        <f t="shared" si="4"/>
        <v>0</v>
      </c>
      <c r="BE78" s="927">
        <f t="shared" si="4"/>
        <v>0</v>
      </c>
      <c r="BF78" s="1089">
        <f t="shared" si="6"/>
        <v>215.5</v>
      </c>
      <c r="BG78" s="806"/>
      <c r="BJ78" s="744">
        <f t="shared" si="5"/>
        <v>70</v>
      </c>
      <c r="BK78" s="488"/>
      <c r="BL78" s="488"/>
      <c r="BM78" s="488"/>
    </row>
    <row r="79" spans="1:65" s="744" customFormat="1" ht="17.25" customHeight="1" x14ac:dyDescent="0.25">
      <c r="A79" s="1125">
        <f t="shared" si="7"/>
        <v>72</v>
      </c>
      <c r="B79" s="697" t="s">
        <v>301</v>
      </c>
      <c r="C79" s="625" t="s">
        <v>1144</v>
      </c>
      <c r="D79" s="966" t="s">
        <v>1148</v>
      </c>
      <c r="E79" s="1077" t="s">
        <v>418</v>
      </c>
      <c r="F79" s="852"/>
      <c r="G79" s="853"/>
      <c r="H79" s="853"/>
      <c r="I79" s="873"/>
      <c r="J79" s="874"/>
      <c r="K79" s="853"/>
      <c r="L79" s="853"/>
      <c r="M79" s="851"/>
      <c r="N79" s="852"/>
      <c r="O79" s="853"/>
      <c r="P79" s="853"/>
      <c r="Q79" s="873"/>
      <c r="R79" s="874"/>
      <c r="S79" s="853"/>
      <c r="T79" s="853"/>
      <c r="U79" s="851"/>
      <c r="V79" s="852">
        <v>21</v>
      </c>
      <c r="W79" s="853"/>
      <c r="X79" s="853"/>
      <c r="Y79" s="873"/>
      <c r="Z79" s="874"/>
      <c r="AA79" s="853"/>
      <c r="AB79" s="853"/>
      <c r="AC79" s="873"/>
      <c r="AD79" s="874"/>
      <c r="AE79" s="853"/>
      <c r="AF79" s="853"/>
      <c r="AG79" s="851"/>
      <c r="AH79" s="852"/>
      <c r="AI79" s="853"/>
      <c r="AJ79" s="853"/>
      <c r="AK79" s="873"/>
      <c r="AL79" s="852"/>
      <c r="AM79" s="853"/>
      <c r="AN79" s="853"/>
      <c r="AO79" s="873"/>
      <c r="AP79" s="874"/>
      <c r="AQ79" s="853"/>
      <c r="AR79" s="853"/>
      <c r="AS79" s="851"/>
      <c r="AT79" s="852"/>
      <c r="AU79" s="853"/>
      <c r="AV79" s="853"/>
      <c r="AW79" s="873"/>
      <c r="AX79" s="852"/>
      <c r="AY79" s="853"/>
      <c r="AZ79" s="853"/>
      <c r="BA79" s="873"/>
      <c r="BB79" s="856">
        <f t="shared" si="4"/>
        <v>21</v>
      </c>
      <c r="BC79" s="857">
        <f t="shared" si="4"/>
        <v>0</v>
      </c>
      <c r="BD79" s="857">
        <f t="shared" si="4"/>
        <v>0</v>
      </c>
      <c r="BE79" s="927">
        <f t="shared" si="4"/>
        <v>0</v>
      </c>
      <c r="BF79" s="1089">
        <f t="shared" si="6"/>
        <v>21</v>
      </c>
      <c r="BG79" s="806"/>
      <c r="BJ79" s="744">
        <f t="shared" si="5"/>
        <v>71</v>
      </c>
      <c r="BK79" s="488"/>
      <c r="BL79" s="488"/>
      <c r="BM79" s="488"/>
    </row>
    <row r="80" spans="1:65" s="744" customFormat="1" ht="17.25" customHeight="1" x14ac:dyDescent="0.25">
      <c r="A80" s="1125">
        <f t="shared" si="7"/>
        <v>73</v>
      </c>
      <c r="B80" s="697" t="s">
        <v>1153</v>
      </c>
      <c r="C80" s="625" t="s">
        <v>1145</v>
      </c>
      <c r="D80" s="966" t="s">
        <v>1149</v>
      </c>
      <c r="E80" s="1077" t="s">
        <v>44</v>
      </c>
      <c r="F80" s="852"/>
      <c r="G80" s="853"/>
      <c r="H80" s="853"/>
      <c r="I80" s="873"/>
      <c r="J80" s="874"/>
      <c r="K80" s="853"/>
      <c r="L80" s="853"/>
      <c r="M80" s="851"/>
      <c r="N80" s="852"/>
      <c r="O80" s="853"/>
      <c r="P80" s="853"/>
      <c r="Q80" s="873"/>
      <c r="R80" s="874"/>
      <c r="S80" s="853"/>
      <c r="T80" s="853"/>
      <c r="U80" s="851"/>
      <c r="V80" s="852">
        <v>270</v>
      </c>
      <c r="W80" s="853"/>
      <c r="X80" s="853"/>
      <c r="Y80" s="873"/>
      <c r="Z80" s="874"/>
      <c r="AA80" s="853"/>
      <c r="AB80" s="853"/>
      <c r="AC80" s="873"/>
      <c r="AD80" s="874"/>
      <c r="AE80" s="853"/>
      <c r="AF80" s="853"/>
      <c r="AG80" s="851"/>
      <c r="AH80" s="852"/>
      <c r="AI80" s="853"/>
      <c r="AJ80" s="853"/>
      <c r="AK80" s="873"/>
      <c r="AL80" s="852"/>
      <c r="AM80" s="853"/>
      <c r="AN80" s="853"/>
      <c r="AO80" s="873"/>
      <c r="AP80" s="874"/>
      <c r="AQ80" s="853"/>
      <c r="AR80" s="853"/>
      <c r="AS80" s="851"/>
      <c r="AT80" s="852"/>
      <c r="AU80" s="853">
        <v>253.5</v>
      </c>
      <c r="AV80" s="853"/>
      <c r="AW80" s="873"/>
      <c r="AX80" s="852"/>
      <c r="AY80" s="853"/>
      <c r="AZ80" s="853"/>
      <c r="BA80" s="873"/>
      <c r="BB80" s="856">
        <f t="shared" si="4"/>
        <v>270</v>
      </c>
      <c r="BC80" s="857">
        <f t="shared" si="4"/>
        <v>253.5</v>
      </c>
      <c r="BD80" s="857">
        <f t="shared" si="4"/>
        <v>0</v>
      </c>
      <c r="BE80" s="927">
        <f t="shared" si="4"/>
        <v>0</v>
      </c>
      <c r="BF80" s="1089">
        <f t="shared" si="6"/>
        <v>523.5</v>
      </c>
      <c r="BG80" s="806"/>
      <c r="BJ80" s="744">
        <f t="shared" si="5"/>
        <v>72</v>
      </c>
      <c r="BK80" s="488"/>
      <c r="BL80" s="488"/>
      <c r="BM80" s="488"/>
    </row>
    <row r="81" spans="1:65" s="744" customFormat="1" ht="17.25" customHeight="1" x14ac:dyDescent="0.25">
      <c r="A81" s="1125">
        <f t="shared" si="7"/>
        <v>74</v>
      </c>
      <c r="B81" s="1263" t="s">
        <v>1154</v>
      </c>
      <c r="C81" s="1264" t="s">
        <v>1146</v>
      </c>
      <c r="D81" s="966" t="s">
        <v>1148</v>
      </c>
      <c r="E81" s="1077" t="s">
        <v>418</v>
      </c>
      <c r="F81" s="852"/>
      <c r="G81" s="853"/>
      <c r="H81" s="853"/>
      <c r="I81" s="873"/>
      <c r="J81" s="874"/>
      <c r="K81" s="853"/>
      <c r="L81" s="853"/>
      <c r="M81" s="851"/>
      <c r="N81" s="852"/>
      <c r="O81" s="853"/>
      <c r="P81" s="853"/>
      <c r="Q81" s="873"/>
      <c r="R81" s="874"/>
      <c r="S81" s="853"/>
      <c r="T81" s="853"/>
      <c r="U81" s="851"/>
      <c r="V81" s="852">
        <v>144</v>
      </c>
      <c r="W81" s="853"/>
      <c r="X81" s="853"/>
      <c r="Y81" s="873"/>
      <c r="Z81" s="874"/>
      <c r="AA81" s="853"/>
      <c r="AB81" s="853"/>
      <c r="AC81" s="873"/>
      <c r="AD81" s="874"/>
      <c r="AE81" s="853"/>
      <c r="AF81" s="853"/>
      <c r="AG81" s="851"/>
      <c r="AH81" s="852"/>
      <c r="AI81" s="853"/>
      <c r="AJ81" s="853"/>
      <c r="AK81" s="873"/>
      <c r="AL81" s="852"/>
      <c r="AM81" s="853"/>
      <c r="AN81" s="853"/>
      <c r="AO81" s="873"/>
      <c r="AP81" s="874"/>
      <c r="AQ81" s="853"/>
      <c r="AR81" s="853"/>
      <c r="AS81" s="851"/>
      <c r="AT81" s="852" t="s">
        <v>778</v>
      </c>
      <c r="AU81" s="853"/>
      <c r="AV81" s="853"/>
      <c r="AW81" s="873"/>
      <c r="AX81" s="852"/>
      <c r="AY81" s="853"/>
      <c r="AZ81" s="853"/>
      <c r="BA81" s="873"/>
      <c r="BB81" s="856">
        <f>F81+J81+N81+R81+V81+Z81+AD81+AH81+AL81+AP81+AX81</f>
        <v>144</v>
      </c>
      <c r="BC81" s="857">
        <f t="shared" si="4"/>
        <v>0</v>
      </c>
      <c r="BD81" s="857">
        <f t="shared" si="4"/>
        <v>0</v>
      </c>
      <c r="BE81" s="927">
        <f t="shared" si="4"/>
        <v>0</v>
      </c>
      <c r="BF81" s="1089">
        <f t="shared" si="6"/>
        <v>144</v>
      </c>
      <c r="BG81" s="806"/>
      <c r="BJ81" s="744">
        <f t="shared" si="5"/>
        <v>73</v>
      </c>
      <c r="BK81" s="488" t="s">
        <v>1169</v>
      </c>
      <c r="BL81" s="488"/>
      <c r="BM81" s="488">
        <v>1</v>
      </c>
    </row>
    <row r="82" spans="1:65" s="744" customFormat="1" ht="17.25" customHeight="1" x14ac:dyDescent="0.25">
      <c r="A82" s="1125">
        <f t="shared" si="7"/>
        <v>75</v>
      </c>
      <c r="B82" s="1265" t="s">
        <v>1155</v>
      </c>
      <c r="C82" s="1266" t="s">
        <v>855</v>
      </c>
      <c r="D82" s="966" t="s">
        <v>1149</v>
      </c>
      <c r="E82" s="1077" t="s">
        <v>44</v>
      </c>
      <c r="F82" s="1267"/>
      <c r="G82" s="853"/>
      <c r="H82" s="853"/>
      <c r="I82" s="873"/>
      <c r="J82" s="874"/>
      <c r="K82" s="853"/>
      <c r="L82" s="853"/>
      <c r="M82" s="851"/>
      <c r="N82" s="852"/>
      <c r="O82" s="853"/>
      <c r="P82" s="853"/>
      <c r="Q82" s="873"/>
      <c r="R82" s="874"/>
      <c r="S82" s="853"/>
      <c r="T82" s="853"/>
      <c r="U82" s="851"/>
      <c r="V82" s="852"/>
      <c r="W82" s="853">
        <v>173</v>
      </c>
      <c r="X82" s="853"/>
      <c r="Y82" s="873"/>
      <c r="Z82" s="874"/>
      <c r="AA82" s="853"/>
      <c r="AB82" s="853"/>
      <c r="AC82" s="873"/>
      <c r="AD82" s="874"/>
      <c r="AE82" s="853"/>
      <c r="AF82" s="853"/>
      <c r="AG82" s="851"/>
      <c r="AH82" s="852"/>
      <c r="AI82" s="853"/>
      <c r="AJ82" s="853"/>
      <c r="AK82" s="873"/>
      <c r="AL82" s="852"/>
      <c r="AM82" s="853"/>
      <c r="AN82" s="853"/>
      <c r="AO82" s="873"/>
      <c r="AP82" s="874"/>
      <c r="AQ82" s="853"/>
      <c r="AR82" s="853"/>
      <c r="AS82" s="851"/>
      <c r="AT82" s="852"/>
      <c r="AU82" s="853"/>
      <c r="AV82" s="853"/>
      <c r="AW82" s="873"/>
      <c r="AX82" s="852"/>
      <c r="AY82" s="853"/>
      <c r="AZ82" s="853"/>
      <c r="BA82" s="873"/>
      <c r="BB82" s="856">
        <f t="shared" si="4"/>
        <v>0</v>
      </c>
      <c r="BC82" s="857">
        <f t="shared" si="4"/>
        <v>173</v>
      </c>
      <c r="BD82" s="857">
        <f t="shared" si="4"/>
        <v>0</v>
      </c>
      <c r="BE82" s="927">
        <f t="shared" si="4"/>
        <v>0</v>
      </c>
      <c r="BF82" s="1089">
        <f t="shared" si="6"/>
        <v>173</v>
      </c>
      <c r="BG82" s="806"/>
      <c r="BJ82" s="744">
        <f t="shared" si="5"/>
        <v>74</v>
      </c>
      <c r="BK82" s="488"/>
      <c r="BL82" s="488"/>
      <c r="BM82" s="488"/>
    </row>
    <row r="83" spans="1:65" s="744" customFormat="1" ht="17.25" customHeight="1" x14ac:dyDescent="0.25">
      <c r="A83" s="1125">
        <f t="shared" si="7"/>
        <v>76</v>
      </c>
      <c r="B83" s="1268" t="s">
        <v>1156</v>
      </c>
      <c r="C83" s="1269" t="s">
        <v>1147</v>
      </c>
      <c r="D83" s="966" t="s">
        <v>1149</v>
      </c>
      <c r="E83" s="1077" t="s">
        <v>418</v>
      </c>
      <c r="F83" s="852"/>
      <c r="G83" s="853"/>
      <c r="H83" s="853"/>
      <c r="I83" s="873"/>
      <c r="J83" s="874"/>
      <c r="K83" s="853"/>
      <c r="L83" s="853"/>
      <c r="M83" s="851"/>
      <c r="N83" s="852"/>
      <c r="O83" s="853"/>
      <c r="P83" s="853"/>
      <c r="Q83" s="873"/>
      <c r="R83" s="874"/>
      <c r="S83" s="853"/>
      <c r="T83" s="853"/>
      <c r="U83" s="851"/>
      <c r="V83" s="852"/>
      <c r="W83" s="853">
        <v>167</v>
      </c>
      <c r="X83" s="853"/>
      <c r="Y83" s="873"/>
      <c r="Z83" s="874"/>
      <c r="AA83" s="853"/>
      <c r="AB83" s="853"/>
      <c r="AC83" s="873"/>
      <c r="AD83" s="874"/>
      <c r="AE83" s="853"/>
      <c r="AF83" s="853"/>
      <c r="AG83" s="851"/>
      <c r="AH83" s="852"/>
      <c r="AI83" s="853"/>
      <c r="AJ83" s="853"/>
      <c r="AK83" s="873"/>
      <c r="AL83" s="852"/>
      <c r="AM83" s="853"/>
      <c r="AN83" s="853"/>
      <c r="AO83" s="873"/>
      <c r="AP83" s="874"/>
      <c r="AQ83" s="853"/>
      <c r="AR83" s="853"/>
      <c r="AS83" s="851"/>
      <c r="AT83" s="852"/>
      <c r="AU83" s="853"/>
      <c r="AV83" s="853"/>
      <c r="AW83" s="873"/>
      <c r="AX83" s="852"/>
      <c r="AY83" s="853"/>
      <c r="AZ83" s="853"/>
      <c r="BA83" s="873"/>
      <c r="BB83" s="856">
        <f t="shared" si="4"/>
        <v>0</v>
      </c>
      <c r="BC83" s="857">
        <f t="shared" si="4"/>
        <v>167</v>
      </c>
      <c r="BD83" s="857">
        <f t="shared" si="4"/>
        <v>0</v>
      </c>
      <c r="BE83" s="927">
        <f t="shared" si="4"/>
        <v>0</v>
      </c>
      <c r="BF83" s="1089">
        <f t="shared" si="6"/>
        <v>167</v>
      </c>
      <c r="BG83" s="806"/>
      <c r="BJ83" s="744">
        <f t="shared" si="5"/>
        <v>75</v>
      </c>
      <c r="BK83" s="488"/>
      <c r="BL83" s="488"/>
      <c r="BM83" s="488"/>
    </row>
    <row r="84" spans="1:65" s="744" customFormat="1" ht="17.25" customHeight="1" x14ac:dyDescent="0.25">
      <c r="A84" s="1125">
        <f t="shared" si="7"/>
        <v>77</v>
      </c>
      <c r="B84" s="697" t="s">
        <v>1164</v>
      </c>
      <c r="C84" s="625" t="s">
        <v>1166</v>
      </c>
      <c r="D84" s="968" t="s">
        <v>1148</v>
      </c>
      <c r="E84" s="1077" t="s">
        <v>418</v>
      </c>
      <c r="F84" s="852"/>
      <c r="G84" s="853"/>
      <c r="H84" s="853"/>
      <c r="I84" s="873"/>
      <c r="J84" s="874"/>
      <c r="K84" s="853"/>
      <c r="L84" s="853"/>
      <c r="M84" s="851"/>
      <c r="N84" s="852"/>
      <c r="O84" s="853"/>
      <c r="P84" s="853"/>
      <c r="Q84" s="873"/>
      <c r="R84" s="874"/>
      <c r="S84" s="853"/>
      <c r="T84" s="853"/>
      <c r="U84" s="851"/>
      <c r="V84" s="852"/>
      <c r="W84" s="853"/>
      <c r="X84" s="853"/>
      <c r="Y84" s="873"/>
      <c r="Z84" s="874"/>
      <c r="AA84" s="853"/>
      <c r="AB84" s="853"/>
      <c r="AC84" s="873"/>
      <c r="AD84" s="874"/>
      <c r="AE84" s="853"/>
      <c r="AF84" s="853"/>
      <c r="AG84" s="851"/>
      <c r="AH84" s="852"/>
      <c r="AI84" s="853"/>
      <c r="AJ84" s="853"/>
      <c r="AK84" s="873"/>
      <c r="AL84" s="852"/>
      <c r="AM84" s="853"/>
      <c r="AN84" s="853"/>
      <c r="AO84" s="873"/>
      <c r="AP84" s="874"/>
      <c r="AQ84" s="853"/>
      <c r="AR84" s="853"/>
      <c r="AS84" s="851"/>
      <c r="AT84" s="852"/>
      <c r="AU84" s="853"/>
      <c r="AV84" s="853"/>
      <c r="AW84" s="873"/>
      <c r="AX84" s="852">
        <v>130.5</v>
      </c>
      <c r="AY84" s="853"/>
      <c r="AZ84" s="853"/>
      <c r="BA84" s="873"/>
      <c r="BB84" s="856">
        <f t="shared" si="4"/>
        <v>130.5</v>
      </c>
      <c r="BC84" s="857">
        <f t="shared" si="4"/>
        <v>0</v>
      </c>
      <c r="BD84" s="857">
        <f t="shared" si="4"/>
        <v>0</v>
      </c>
      <c r="BE84" s="927">
        <f t="shared" si="4"/>
        <v>0</v>
      </c>
      <c r="BF84" s="1089">
        <f>SUM(BB84:BE84)</f>
        <v>130.5</v>
      </c>
      <c r="BG84" s="806"/>
      <c r="BJ84" s="744">
        <f t="shared" si="5"/>
        <v>76</v>
      </c>
      <c r="BK84" s="488"/>
      <c r="BL84" s="488"/>
      <c r="BM84" s="488"/>
    </row>
    <row r="85" spans="1:65" s="744" customFormat="1" ht="17.25" customHeight="1" x14ac:dyDescent="0.25">
      <c r="A85" s="1125">
        <f t="shared" si="7"/>
        <v>78</v>
      </c>
      <c r="B85" s="697" t="s">
        <v>1171</v>
      </c>
      <c r="C85" s="625" t="s">
        <v>1167</v>
      </c>
      <c r="D85" s="968" t="s">
        <v>1148</v>
      </c>
      <c r="E85" s="1077" t="s">
        <v>418</v>
      </c>
      <c r="F85" s="852"/>
      <c r="G85" s="853"/>
      <c r="H85" s="853"/>
      <c r="I85" s="873"/>
      <c r="J85" s="874"/>
      <c r="K85" s="853"/>
      <c r="L85" s="853"/>
      <c r="M85" s="851"/>
      <c r="N85" s="852"/>
      <c r="O85" s="853"/>
      <c r="P85" s="853"/>
      <c r="Q85" s="873"/>
      <c r="R85" s="874"/>
      <c r="S85" s="853"/>
      <c r="T85" s="853"/>
      <c r="U85" s="851"/>
      <c r="V85" s="852"/>
      <c r="W85" s="853"/>
      <c r="X85" s="853"/>
      <c r="Y85" s="873"/>
      <c r="Z85" s="874"/>
      <c r="AA85" s="853"/>
      <c r="AB85" s="853"/>
      <c r="AC85" s="873"/>
      <c r="AD85" s="874"/>
      <c r="AE85" s="853"/>
      <c r="AF85" s="853"/>
      <c r="AG85" s="851"/>
      <c r="AH85" s="852"/>
      <c r="AI85" s="853"/>
      <c r="AJ85" s="853"/>
      <c r="AK85" s="873"/>
      <c r="AL85" s="852"/>
      <c r="AM85" s="853"/>
      <c r="AN85" s="853"/>
      <c r="AO85" s="873"/>
      <c r="AP85" s="874"/>
      <c r="AQ85" s="853"/>
      <c r="AR85" s="853"/>
      <c r="AS85" s="851"/>
      <c r="AT85" s="852"/>
      <c r="AU85" s="853"/>
      <c r="AV85" s="853"/>
      <c r="AW85" s="873"/>
      <c r="AX85" s="852">
        <v>283.5</v>
      </c>
      <c r="AY85" s="853"/>
      <c r="AZ85" s="853"/>
      <c r="BA85" s="873"/>
      <c r="BB85" s="856">
        <f t="shared" si="4"/>
        <v>283.5</v>
      </c>
      <c r="BC85" s="857">
        <f t="shared" si="4"/>
        <v>0</v>
      </c>
      <c r="BD85" s="857">
        <f t="shared" si="4"/>
        <v>0</v>
      </c>
      <c r="BE85" s="927">
        <f t="shared" si="4"/>
        <v>0</v>
      </c>
      <c r="BF85" s="1089">
        <f>SUM(BB85:BE85)</f>
        <v>283.5</v>
      </c>
      <c r="BG85" s="806"/>
      <c r="BJ85" s="744">
        <f t="shared" si="5"/>
        <v>77</v>
      </c>
      <c r="BK85" s="488"/>
      <c r="BL85" s="488"/>
      <c r="BM85" s="488"/>
    </row>
    <row r="86" spans="1:65" s="744" customFormat="1" ht="17.25" customHeight="1" x14ac:dyDescent="0.25">
      <c r="A86" s="1125">
        <f t="shared" si="7"/>
        <v>79</v>
      </c>
      <c r="B86" s="697" t="s">
        <v>1165</v>
      </c>
      <c r="C86" s="625" t="s">
        <v>1168</v>
      </c>
      <c r="D86" s="968" t="s">
        <v>1149</v>
      </c>
      <c r="E86" s="1077" t="s">
        <v>1169</v>
      </c>
      <c r="F86" s="852"/>
      <c r="G86" s="853"/>
      <c r="H86" s="853"/>
      <c r="I86" s="873"/>
      <c r="J86" s="874"/>
      <c r="K86" s="853"/>
      <c r="L86" s="853"/>
      <c r="M86" s="851"/>
      <c r="N86" s="852"/>
      <c r="O86" s="853"/>
      <c r="P86" s="853"/>
      <c r="Q86" s="873"/>
      <c r="R86" s="874"/>
      <c r="S86" s="853"/>
      <c r="T86" s="853"/>
      <c r="U86" s="851"/>
      <c r="V86" s="852"/>
      <c r="W86" s="853"/>
      <c r="X86" s="853"/>
      <c r="Y86" s="873"/>
      <c r="Z86" s="874"/>
      <c r="AA86" s="853"/>
      <c r="AB86" s="853"/>
      <c r="AC86" s="873"/>
      <c r="AD86" s="874"/>
      <c r="AE86" s="853"/>
      <c r="AF86" s="853"/>
      <c r="AG86" s="851"/>
      <c r="AH86" s="852"/>
      <c r="AI86" s="853"/>
      <c r="AJ86" s="853"/>
      <c r="AK86" s="873"/>
      <c r="AL86" s="852"/>
      <c r="AM86" s="853"/>
      <c r="AN86" s="853"/>
      <c r="AO86" s="873"/>
      <c r="AP86" s="874"/>
      <c r="AQ86" s="853"/>
      <c r="AR86" s="853"/>
      <c r="AS86" s="851"/>
      <c r="AT86" s="852"/>
      <c r="AU86" s="853"/>
      <c r="AV86" s="853"/>
      <c r="AW86" s="873"/>
      <c r="AX86" s="852">
        <v>218.5</v>
      </c>
      <c r="AY86" s="853"/>
      <c r="AZ86" s="853"/>
      <c r="BA86" s="873"/>
      <c r="BB86" s="856">
        <f t="shared" si="4"/>
        <v>218.5</v>
      </c>
      <c r="BC86" s="857">
        <f t="shared" si="4"/>
        <v>0</v>
      </c>
      <c r="BD86" s="857">
        <f t="shared" si="4"/>
        <v>0</v>
      </c>
      <c r="BE86" s="927">
        <f t="shared" si="4"/>
        <v>0</v>
      </c>
      <c r="BF86" s="1089">
        <f>SUM(BB86:BE86)</f>
        <v>218.5</v>
      </c>
      <c r="BG86" s="806"/>
      <c r="BJ86" s="744">
        <f t="shared" si="5"/>
        <v>78</v>
      </c>
      <c r="BK86" s="488"/>
      <c r="BL86" s="488"/>
      <c r="BM86" s="488"/>
    </row>
    <row r="87" spans="1:65" s="744" customFormat="1" ht="17.25" customHeight="1" x14ac:dyDescent="0.25">
      <c r="A87" s="1125">
        <f t="shared" si="7"/>
        <v>80</v>
      </c>
      <c r="B87" s="697" t="s">
        <v>1172</v>
      </c>
      <c r="C87" s="625" t="s">
        <v>1170</v>
      </c>
      <c r="D87" s="968" t="s">
        <v>1148</v>
      </c>
      <c r="E87" s="1077" t="s">
        <v>44</v>
      </c>
      <c r="F87" s="852"/>
      <c r="G87" s="853"/>
      <c r="H87" s="853"/>
      <c r="I87" s="873"/>
      <c r="J87" s="874"/>
      <c r="K87" s="853"/>
      <c r="L87" s="853"/>
      <c r="M87" s="851"/>
      <c r="N87" s="852"/>
      <c r="O87" s="853"/>
      <c r="P87" s="853"/>
      <c r="Q87" s="873"/>
      <c r="R87" s="874"/>
      <c r="S87" s="853"/>
      <c r="T87" s="853"/>
      <c r="U87" s="851"/>
      <c r="V87" s="852"/>
      <c r="W87" s="853"/>
      <c r="X87" s="853"/>
      <c r="Y87" s="873"/>
      <c r="Z87" s="874"/>
      <c r="AA87" s="853"/>
      <c r="AB87" s="853"/>
      <c r="AC87" s="873"/>
      <c r="AD87" s="874"/>
      <c r="AE87" s="853"/>
      <c r="AF87" s="853"/>
      <c r="AG87" s="851"/>
      <c r="AH87" s="852"/>
      <c r="AI87" s="853"/>
      <c r="AJ87" s="853"/>
      <c r="AK87" s="873"/>
      <c r="AL87" s="852"/>
      <c r="AM87" s="853"/>
      <c r="AN87" s="853"/>
      <c r="AO87" s="873"/>
      <c r="AP87" s="874"/>
      <c r="AQ87" s="853"/>
      <c r="AR87" s="853"/>
      <c r="AS87" s="851"/>
      <c r="AT87" s="852"/>
      <c r="AU87" s="853"/>
      <c r="AV87" s="853"/>
      <c r="AW87" s="873"/>
      <c r="AX87" s="852"/>
      <c r="AY87" s="853">
        <v>233.5</v>
      </c>
      <c r="AZ87" s="853"/>
      <c r="BA87" s="873"/>
      <c r="BB87" s="856">
        <f t="shared" si="4"/>
        <v>0</v>
      </c>
      <c r="BC87" s="857">
        <f t="shared" si="4"/>
        <v>233.5</v>
      </c>
      <c r="BD87" s="857">
        <f t="shared" si="4"/>
        <v>0</v>
      </c>
      <c r="BE87" s="927">
        <f t="shared" si="4"/>
        <v>0</v>
      </c>
      <c r="BF87" s="1089">
        <f>SUM(BB87:BE87)</f>
        <v>233.5</v>
      </c>
      <c r="BG87" s="806"/>
      <c r="BJ87" s="744">
        <f t="shared" si="5"/>
        <v>79</v>
      </c>
      <c r="BK87" s="488" t="s">
        <v>1182</v>
      </c>
      <c r="BL87" s="488"/>
      <c r="BM87" s="488">
        <v>1</v>
      </c>
    </row>
    <row r="88" spans="1:65" s="744" customFormat="1" ht="17.25" customHeight="1" x14ac:dyDescent="0.25">
      <c r="A88" s="1125">
        <f t="shared" si="7"/>
        <v>81</v>
      </c>
      <c r="B88" s="697" t="s">
        <v>1173</v>
      </c>
      <c r="C88" s="625" t="s">
        <v>728</v>
      </c>
      <c r="D88" s="968" t="s">
        <v>1148</v>
      </c>
      <c r="E88" s="1077" t="s">
        <v>26</v>
      </c>
      <c r="F88" s="852"/>
      <c r="G88" s="853"/>
      <c r="H88" s="853"/>
      <c r="I88" s="873"/>
      <c r="J88" s="874"/>
      <c r="K88" s="853"/>
      <c r="L88" s="853"/>
      <c r="M88" s="851"/>
      <c r="N88" s="852"/>
      <c r="O88" s="853"/>
      <c r="P88" s="853"/>
      <c r="Q88" s="873"/>
      <c r="R88" s="874"/>
      <c r="S88" s="853"/>
      <c r="T88" s="853"/>
      <c r="U88" s="851"/>
      <c r="V88" s="852"/>
      <c r="W88" s="853"/>
      <c r="X88" s="853"/>
      <c r="Y88" s="873"/>
      <c r="Z88" s="874"/>
      <c r="AA88" s="853"/>
      <c r="AB88" s="853"/>
      <c r="AC88" s="873"/>
      <c r="AD88" s="874"/>
      <c r="AE88" s="853"/>
      <c r="AF88" s="853"/>
      <c r="AG88" s="851"/>
      <c r="AH88" s="852"/>
      <c r="AI88" s="853"/>
      <c r="AJ88" s="853"/>
      <c r="AK88" s="873"/>
      <c r="AL88" s="852"/>
      <c r="AM88" s="853"/>
      <c r="AN88" s="853"/>
      <c r="AO88" s="873"/>
      <c r="AP88" s="874"/>
      <c r="AQ88" s="853"/>
      <c r="AR88" s="853"/>
      <c r="AS88" s="851"/>
      <c r="AT88" s="852"/>
      <c r="AU88" s="853"/>
      <c r="AV88" s="853"/>
      <c r="AW88" s="873"/>
      <c r="AX88" s="852"/>
      <c r="AY88" s="853">
        <v>295.5</v>
      </c>
      <c r="AZ88" s="853"/>
      <c r="BA88" s="873"/>
      <c r="BB88" s="856">
        <f t="shared" si="4"/>
        <v>0</v>
      </c>
      <c r="BC88" s="857">
        <f t="shared" si="4"/>
        <v>295.5</v>
      </c>
      <c r="BD88" s="857">
        <f t="shared" si="4"/>
        <v>0</v>
      </c>
      <c r="BE88" s="927">
        <f t="shared" si="4"/>
        <v>0</v>
      </c>
      <c r="BF88" s="1089">
        <f>SUM(BB88:BE88)</f>
        <v>295.5</v>
      </c>
      <c r="BG88" s="806"/>
      <c r="BJ88" s="744">
        <f t="shared" si="5"/>
        <v>80</v>
      </c>
      <c r="BK88" s="488"/>
      <c r="BL88" s="488"/>
      <c r="BM88" s="488"/>
    </row>
    <row r="89" spans="1:65" s="744" customFormat="1" ht="17.25" customHeight="1" x14ac:dyDescent="0.25">
      <c r="A89" s="1125">
        <f t="shared" si="7"/>
        <v>82</v>
      </c>
      <c r="B89" s="697" t="s">
        <v>919</v>
      </c>
      <c r="C89" s="625" t="s">
        <v>723</v>
      </c>
      <c r="D89" s="968" t="s">
        <v>1149</v>
      </c>
      <c r="E89" s="1077" t="s">
        <v>26</v>
      </c>
      <c r="F89" s="852"/>
      <c r="G89" s="853"/>
      <c r="H89" s="853"/>
      <c r="I89" s="873"/>
      <c r="J89" s="874"/>
      <c r="K89" s="853"/>
      <c r="L89" s="853"/>
      <c r="M89" s="851"/>
      <c r="N89" s="852"/>
      <c r="O89" s="853"/>
      <c r="P89" s="853"/>
      <c r="Q89" s="873"/>
      <c r="R89" s="874"/>
      <c r="S89" s="853"/>
      <c r="T89" s="853"/>
      <c r="U89" s="851"/>
      <c r="V89" s="852"/>
      <c r="W89" s="853"/>
      <c r="X89" s="853"/>
      <c r="Y89" s="873"/>
      <c r="Z89" s="874"/>
      <c r="AA89" s="853"/>
      <c r="AB89" s="853"/>
      <c r="AC89" s="873"/>
      <c r="AD89" s="874"/>
      <c r="AE89" s="853"/>
      <c r="AF89" s="853"/>
      <c r="AG89" s="851"/>
      <c r="AH89" s="852"/>
      <c r="AI89" s="853"/>
      <c r="AJ89" s="853"/>
      <c r="AK89" s="873"/>
      <c r="AL89" s="852"/>
      <c r="AM89" s="853"/>
      <c r="AN89" s="853"/>
      <c r="AO89" s="873"/>
      <c r="AP89" s="874"/>
      <c r="AQ89" s="853"/>
      <c r="AR89" s="853"/>
      <c r="AS89" s="851"/>
      <c r="AT89" s="852"/>
      <c r="AU89" s="853"/>
      <c r="AV89" s="853"/>
      <c r="AW89" s="873" t="s">
        <v>778</v>
      </c>
      <c r="AX89" s="852"/>
      <c r="AY89" s="853"/>
      <c r="AZ89" s="853"/>
      <c r="BA89" s="873">
        <v>296.5</v>
      </c>
      <c r="BB89" s="856">
        <f t="shared" si="4"/>
        <v>0</v>
      </c>
      <c r="BC89" s="857">
        <f t="shared" si="4"/>
        <v>0</v>
      </c>
      <c r="BD89" s="857">
        <f t="shared" si="4"/>
        <v>0</v>
      </c>
      <c r="BE89" s="927">
        <f>I89+M89+Q89+U89+Y89+AC89+AG89+AK89+AO89+AS89+BA89</f>
        <v>296.5</v>
      </c>
      <c r="BF89" s="1089">
        <f t="shared" si="6"/>
        <v>296.5</v>
      </c>
      <c r="BG89" s="806"/>
      <c r="BJ89" s="744">
        <f t="shared" si="5"/>
        <v>81</v>
      </c>
      <c r="BK89" s="488"/>
      <c r="BL89" s="488"/>
      <c r="BM89" s="488"/>
    </row>
    <row r="90" spans="1:65" s="744" customFormat="1" ht="17.25" customHeight="1" x14ac:dyDescent="0.25">
      <c r="A90" s="1125">
        <f t="shared" si="7"/>
        <v>83</v>
      </c>
      <c r="B90" s="697" t="s">
        <v>1187</v>
      </c>
      <c r="C90" s="625" t="s">
        <v>847</v>
      </c>
      <c r="D90" s="968"/>
      <c r="E90" s="1077" t="s">
        <v>418</v>
      </c>
      <c r="F90" s="852"/>
      <c r="G90" s="853"/>
      <c r="H90" s="853"/>
      <c r="I90" s="873"/>
      <c r="J90" s="874"/>
      <c r="K90" s="853"/>
      <c r="L90" s="853"/>
      <c r="M90" s="851"/>
      <c r="N90" s="852"/>
      <c r="O90" s="853"/>
      <c r="P90" s="853"/>
      <c r="Q90" s="873"/>
      <c r="R90" s="874"/>
      <c r="S90" s="853"/>
      <c r="T90" s="853"/>
      <c r="U90" s="851"/>
      <c r="V90" s="852"/>
      <c r="W90" s="853"/>
      <c r="X90" s="853"/>
      <c r="Y90" s="873"/>
      <c r="Z90" s="874"/>
      <c r="AA90" s="853"/>
      <c r="AB90" s="853"/>
      <c r="AC90" s="873"/>
      <c r="AD90" s="874"/>
      <c r="AE90" s="853"/>
      <c r="AF90" s="853"/>
      <c r="AG90" s="851"/>
      <c r="AH90" s="852"/>
      <c r="AI90" s="853"/>
      <c r="AJ90" s="853"/>
      <c r="AK90" s="873"/>
      <c r="AL90" s="852"/>
      <c r="AM90" s="853"/>
      <c r="AN90" s="853"/>
      <c r="AO90" s="873"/>
      <c r="AP90" s="874"/>
      <c r="AQ90" s="853"/>
      <c r="AR90" s="853"/>
      <c r="AS90" s="851"/>
      <c r="AT90" s="852">
        <v>166.25</v>
      </c>
      <c r="AU90" s="853"/>
      <c r="AV90" s="853"/>
      <c r="AW90" s="873"/>
      <c r="AX90" s="852"/>
      <c r="AY90" s="853"/>
      <c r="AZ90" s="853"/>
      <c r="BA90" s="873"/>
      <c r="BB90" s="856">
        <f t="shared" si="4"/>
        <v>166.25</v>
      </c>
      <c r="BC90" s="857">
        <f t="shared" si="4"/>
        <v>0</v>
      </c>
      <c r="BD90" s="857">
        <f t="shared" si="4"/>
        <v>0</v>
      </c>
      <c r="BE90" s="927">
        <f t="shared" si="4"/>
        <v>0</v>
      </c>
      <c r="BF90" s="1089">
        <f t="shared" si="6"/>
        <v>166.25</v>
      </c>
      <c r="BG90" s="806"/>
      <c r="BJ90" s="744">
        <f t="shared" si="5"/>
        <v>82</v>
      </c>
      <c r="BK90" s="488"/>
      <c r="BL90" s="488"/>
      <c r="BM90" s="488"/>
    </row>
    <row r="91" spans="1:65" s="744" customFormat="1" ht="17.25" customHeight="1" x14ac:dyDescent="0.25">
      <c r="A91" s="1125">
        <f t="shared" si="7"/>
        <v>84</v>
      </c>
      <c r="B91" s="697" t="s">
        <v>1150</v>
      </c>
      <c r="C91" s="625" t="s">
        <v>1143</v>
      </c>
      <c r="D91" s="968"/>
      <c r="E91" s="1077" t="s">
        <v>418</v>
      </c>
      <c r="F91" s="852"/>
      <c r="G91" s="853"/>
      <c r="H91" s="853"/>
      <c r="I91" s="873"/>
      <c r="J91" s="874"/>
      <c r="K91" s="853"/>
      <c r="L91" s="853"/>
      <c r="M91" s="851"/>
      <c r="N91" s="852"/>
      <c r="O91" s="853"/>
      <c r="P91" s="853"/>
      <c r="Q91" s="873"/>
      <c r="R91" s="874"/>
      <c r="S91" s="853"/>
      <c r="T91" s="853"/>
      <c r="U91" s="851"/>
      <c r="V91" s="852"/>
      <c r="W91" s="853"/>
      <c r="X91" s="853"/>
      <c r="Y91" s="873"/>
      <c r="Z91" s="874"/>
      <c r="AA91" s="853"/>
      <c r="AB91" s="853"/>
      <c r="AC91" s="873"/>
      <c r="AD91" s="874"/>
      <c r="AE91" s="853"/>
      <c r="AF91" s="853"/>
      <c r="AG91" s="851"/>
      <c r="AH91" s="852"/>
      <c r="AI91" s="853"/>
      <c r="AJ91" s="853"/>
      <c r="AK91" s="873"/>
      <c r="AL91" s="852"/>
      <c r="AM91" s="853"/>
      <c r="AN91" s="853"/>
      <c r="AO91" s="873"/>
      <c r="AP91" s="874"/>
      <c r="AQ91" s="853"/>
      <c r="AR91" s="853"/>
      <c r="AS91" s="851"/>
      <c r="AT91" s="852"/>
      <c r="AU91" s="853"/>
      <c r="AV91" s="853"/>
      <c r="AW91" s="873"/>
      <c r="AX91" s="852"/>
      <c r="AY91" s="853"/>
      <c r="AZ91" s="853"/>
      <c r="BA91" s="873"/>
      <c r="BB91" s="856">
        <f t="shared" si="4"/>
        <v>0</v>
      </c>
      <c r="BC91" s="857">
        <f t="shared" si="4"/>
        <v>0</v>
      </c>
      <c r="BD91" s="857">
        <f t="shared" si="4"/>
        <v>0</v>
      </c>
      <c r="BE91" s="927">
        <f t="shared" si="4"/>
        <v>0</v>
      </c>
      <c r="BF91" s="1089">
        <f t="shared" si="6"/>
        <v>0</v>
      </c>
      <c r="BG91" s="806"/>
      <c r="BJ91" s="744">
        <f t="shared" si="5"/>
        <v>83</v>
      </c>
      <c r="BK91" s="488"/>
      <c r="BL91" s="488"/>
      <c r="BM91" s="488"/>
    </row>
    <row r="92" spans="1:65" s="744" customFormat="1" ht="17.25" customHeight="1" x14ac:dyDescent="0.25">
      <c r="A92" s="1125">
        <f t="shared" si="7"/>
        <v>85</v>
      </c>
      <c r="B92" s="697" t="s">
        <v>876</v>
      </c>
      <c r="C92" s="625" t="s">
        <v>852</v>
      </c>
      <c r="D92" s="968"/>
      <c r="E92" s="1077" t="s">
        <v>1182</v>
      </c>
      <c r="F92" s="852"/>
      <c r="G92" s="853"/>
      <c r="H92" s="853"/>
      <c r="I92" s="873"/>
      <c r="J92" s="874"/>
      <c r="K92" s="853"/>
      <c r="L92" s="853"/>
      <c r="M92" s="851"/>
      <c r="N92" s="852"/>
      <c r="O92" s="853"/>
      <c r="P92" s="853"/>
      <c r="Q92" s="873"/>
      <c r="R92" s="874"/>
      <c r="S92" s="853"/>
      <c r="T92" s="853"/>
      <c r="U92" s="851"/>
      <c r="V92" s="852"/>
      <c r="W92" s="853"/>
      <c r="X92" s="853"/>
      <c r="Y92" s="873"/>
      <c r="Z92" s="874"/>
      <c r="AA92" s="853"/>
      <c r="AB92" s="853"/>
      <c r="AC92" s="873"/>
      <c r="AD92" s="874"/>
      <c r="AE92" s="853"/>
      <c r="AF92" s="853"/>
      <c r="AG92" s="851"/>
      <c r="AH92" s="852"/>
      <c r="AI92" s="853"/>
      <c r="AJ92" s="853"/>
      <c r="AK92" s="873"/>
      <c r="AL92" s="852"/>
      <c r="AM92" s="853"/>
      <c r="AN92" s="853"/>
      <c r="AO92" s="873"/>
      <c r="AP92" s="874"/>
      <c r="AQ92" s="853"/>
      <c r="AR92" s="853"/>
      <c r="AS92" s="851"/>
      <c r="AT92" s="852">
        <v>139.75</v>
      </c>
      <c r="AU92" s="853"/>
      <c r="AV92" s="853"/>
      <c r="AW92" s="873"/>
      <c r="AX92" s="852"/>
      <c r="AY92" s="853"/>
      <c r="AZ92" s="853"/>
      <c r="BA92" s="873"/>
      <c r="BB92" s="856">
        <f t="shared" si="4"/>
        <v>139.75</v>
      </c>
      <c r="BC92" s="857">
        <f t="shared" si="4"/>
        <v>0</v>
      </c>
      <c r="BD92" s="857">
        <f t="shared" si="4"/>
        <v>0</v>
      </c>
      <c r="BE92" s="927">
        <f t="shared" si="4"/>
        <v>0</v>
      </c>
      <c r="BF92" s="1089">
        <f t="shared" si="6"/>
        <v>139.75</v>
      </c>
      <c r="BG92" s="806"/>
      <c r="BJ92" s="744">
        <f t="shared" si="5"/>
        <v>84</v>
      </c>
      <c r="BK92" s="488"/>
      <c r="BL92" s="488"/>
      <c r="BM92" s="488"/>
    </row>
    <row r="93" spans="1:65" s="744" customFormat="1" ht="17.25" customHeight="1" x14ac:dyDescent="0.25">
      <c r="A93" s="1125">
        <f t="shared" si="7"/>
        <v>86</v>
      </c>
      <c r="B93" s="697" t="s">
        <v>1190</v>
      </c>
      <c r="C93" s="625" t="s">
        <v>1184</v>
      </c>
      <c r="D93" s="968"/>
      <c r="E93" s="1077" t="s">
        <v>378</v>
      </c>
      <c r="F93" s="852"/>
      <c r="G93" s="853"/>
      <c r="H93" s="853"/>
      <c r="I93" s="873"/>
      <c r="J93" s="874"/>
      <c r="K93" s="853"/>
      <c r="L93" s="853"/>
      <c r="M93" s="851"/>
      <c r="N93" s="852"/>
      <c r="O93" s="853"/>
      <c r="P93" s="853"/>
      <c r="Q93" s="873"/>
      <c r="R93" s="874"/>
      <c r="S93" s="853"/>
      <c r="T93" s="853"/>
      <c r="U93" s="851"/>
      <c r="V93" s="852"/>
      <c r="W93" s="853"/>
      <c r="X93" s="853"/>
      <c r="Y93" s="873"/>
      <c r="Z93" s="874"/>
      <c r="AA93" s="853"/>
      <c r="AB93" s="853"/>
      <c r="AC93" s="873"/>
      <c r="AD93" s="874"/>
      <c r="AE93" s="853"/>
      <c r="AF93" s="853"/>
      <c r="AG93" s="851"/>
      <c r="AH93" s="852"/>
      <c r="AI93" s="853"/>
      <c r="AJ93" s="853"/>
      <c r="AK93" s="873"/>
      <c r="AL93" s="852"/>
      <c r="AM93" s="853"/>
      <c r="AN93" s="853"/>
      <c r="AO93" s="873"/>
      <c r="AP93" s="874"/>
      <c r="AQ93" s="853"/>
      <c r="AR93" s="853"/>
      <c r="AS93" s="851"/>
      <c r="AT93" s="852"/>
      <c r="AU93" s="853">
        <v>294</v>
      </c>
      <c r="AV93" s="853"/>
      <c r="AW93" s="873"/>
      <c r="AX93" s="852"/>
      <c r="AY93" s="853"/>
      <c r="AZ93" s="853"/>
      <c r="BA93" s="873"/>
      <c r="BB93" s="856">
        <f t="shared" si="4"/>
        <v>0</v>
      </c>
      <c r="BC93" s="857">
        <f t="shared" si="4"/>
        <v>294</v>
      </c>
      <c r="BD93" s="857">
        <f t="shared" si="4"/>
        <v>0</v>
      </c>
      <c r="BE93" s="927">
        <f t="shared" si="4"/>
        <v>0</v>
      </c>
      <c r="BF93" s="1089">
        <f>SUM(BB93:BE93)</f>
        <v>294</v>
      </c>
      <c r="BG93" s="806"/>
      <c r="BJ93" s="744">
        <f t="shared" si="5"/>
        <v>85</v>
      </c>
      <c r="BK93" s="488" t="s">
        <v>26</v>
      </c>
      <c r="BL93" s="488"/>
      <c r="BM93" s="488">
        <v>20</v>
      </c>
    </row>
    <row r="94" spans="1:65" s="744" customFormat="1" ht="17.25" customHeight="1" x14ac:dyDescent="0.25">
      <c r="A94" s="1125">
        <f t="shared" si="7"/>
        <v>87</v>
      </c>
      <c r="B94" s="697" t="s">
        <v>1188</v>
      </c>
      <c r="C94" s="625" t="s">
        <v>1185</v>
      </c>
      <c r="D94" s="968"/>
      <c r="E94" s="1077" t="s">
        <v>378</v>
      </c>
      <c r="F94" s="852"/>
      <c r="G94" s="853"/>
      <c r="H94" s="853"/>
      <c r="I94" s="873"/>
      <c r="J94" s="874"/>
      <c r="K94" s="853"/>
      <c r="L94" s="853"/>
      <c r="M94" s="851"/>
      <c r="N94" s="852"/>
      <c r="O94" s="853"/>
      <c r="P94" s="853"/>
      <c r="Q94" s="873"/>
      <c r="R94" s="874"/>
      <c r="S94" s="853"/>
      <c r="T94" s="853"/>
      <c r="U94" s="851"/>
      <c r="V94" s="852"/>
      <c r="W94" s="853"/>
      <c r="X94" s="853"/>
      <c r="Y94" s="873"/>
      <c r="Z94" s="874"/>
      <c r="AA94" s="853"/>
      <c r="AB94" s="853"/>
      <c r="AC94" s="873"/>
      <c r="AD94" s="874"/>
      <c r="AE94" s="853"/>
      <c r="AF94" s="853"/>
      <c r="AG94" s="851"/>
      <c r="AH94" s="852"/>
      <c r="AI94" s="853"/>
      <c r="AJ94" s="853"/>
      <c r="AK94" s="873"/>
      <c r="AL94" s="852"/>
      <c r="AM94" s="853"/>
      <c r="AN94" s="853"/>
      <c r="AO94" s="873"/>
      <c r="AP94" s="874"/>
      <c r="AQ94" s="853"/>
      <c r="AR94" s="853"/>
      <c r="AS94" s="851"/>
      <c r="AT94" s="852"/>
      <c r="AU94" s="853">
        <v>302.25</v>
      </c>
      <c r="AV94" s="853"/>
      <c r="AW94" s="873"/>
      <c r="AX94" s="852"/>
      <c r="AY94" s="853"/>
      <c r="AZ94" s="853"/>
      <c r="BA94" s="873"/>
      <c r="BB94" s="856">
        <f t="shared" si="4"/>
        <v>0</v>
      </c>
      <c r="BC94" s="857">
        <f t="shared" si="4"/>
        <v>302.25</v>
      </c>
      <c r="BD94" s="857">
        <f t="shared" si="4"/>
        <v>0</v>
      </c>
      <c r="BE94" s="927">
        <f t="shared" si="4"/>
        <v>0</v>
      </c>
      <c r="BF94" s="1089">
        <f>SUM(BB94:BE94)</f>
        <v>302.25</v>
      </c>
      <c r="BG94" s="806"/>
      <c r="BJ94" s="744">
        <f t="shared" si="5"/>
        <v>86</v>
      </c>
      <c r="BK94" s="488"/>
      <c r="BL94" s="488"/>
      <c r="BM94" s="488"/>
    </row>
    <row r="95" spans="1:65" s="744" customFormat="1" ht="17.25" customHeight="1" x14ac:dyDescent="0.25">
      <c r="A95" s="1125">
        <f t="shared" si="7"/>
        <v>88</v>
      </c>
      <c r="B95" s="697" t="s">
        <v>1189</v>
      </c>
      <c r="C95" s="625" t="s">
        <v>861</v>
      </c>
      <c r="D95" s="968"/>
      <c r="E95" s="1077" t="s">
        <v>418</v>
      </c>
      <c r="F95" s="852"/>
      <c r="G95" s="853"/>
      <c r="H95" s="853"/>
      <c r="I95" s="873"/>
      <c r="J95" s="874"/>
      <c r="K95" s="853"/>
      <c r="L95" s="853"/>
      <c r="M95" s="851"/>
      <c r="N95" s="852"/>
      <c r="O95" s="853"/>
      <c r="P95" s="853"/>
      <c r="Q95" s="873"/>
      <c r="R95" s="874"/>
      <c r="S95" s="853"/>
      <c r="T95" s="853"/>
      <c r="U95" s="851"/>
      <c r="V95" s="852"/>
      <c r="W95" s="853"/>
      <c r="X95" s="853"/>
      <c r="Y95" s="873"/>
      <c r="Z95" s="874"/>
      <c r="AA95" s="853"/>
      <c r="AB95" s="853"/>
      <c r="AC95" s="873"/>
      <c r="AD95" s="874"/>
      <c r="AE95" s="853"/>
      <c r="AF95" s="853"/>
      <c r="AG95" s="851"/>
      <c r="AH95" s="852"/>
      <c r="AI95" s="853"/>
      <c r="AJ95" s="853"/>
      <c r="AK95" s="873"/>
      <c r="AL95" s="852"/>
      <c r="AM95" s="853"/>
      <c r="AN95" s="853"/>
      <c r="AO95" s="873"/>
      <c r="AP95" s="874"/>
      <c r="AQ95" s="853"/>
      <c r="AR95" s="853"/>
      <c r="AS95" s="851"/>
      <c r="AT95" s="852"/>
      <c r="AU95" s="853"/>
      <c r="AV95" s="853">
        <v>180</v>
      </c>
      <c r="AW95" s="873"/>
      <c r="AX95" s="852"/>
      <c r="AY95" s="853"/>
      <c r="AZ95" s="853"/>
      <c r="BA95" s="873"/>
      <c r="BB95" s="856">
        <f t="shared" si="4"/>
        <v>0</v>
      </c>
      <c r="BC95" s="857">
        <f t="shared" si="4"/>
        <v>0</v>
      </c>
      <c r="BD95" s="857">
        <f t="shared" si="4"/>
        <v>180</v>
      </c>
      <c r="BE95" s="927">
        <f t="shared" si="4"/>
        <v>0</v>
      </c>
      <c r="BF95" s="1089">
        <f t="shared" si="6"/>
        <v>180</v>
      </c>
      <c r="BG95" s="806"/>
      <c r="BM95" s="744">
        <f>SUM(BM2:BM94)</f>
        <v>92</v>
      </c>
    </row>
    <row r="96" spans="1:65" s="744" customFormat="1" ht="17.25" customHeight="1" x14ac:dyDescent="0.25">
      <c r="A96" s="1125">
        <f t="shared" si="7"/>
        <v>89</v>
      </c>
      <c r="B96" s="1127" t="s">
        <v>1193</v>
      </c>
      <c r="C96" s="887" t="s">
        <v>1186</v>
      </c>
      <c r="D96" s="968"/>
      <c r="E96" s="1077" t="s">
        <v>378</v>
      </c>
      <c r="F96" s="852"/>
      <c r="G96" s="853"/>
      <c r="H96" s="853"/>
      <c r="I96" s="873"/>
      <c r="J96" s="874"/>
      <c r="K96" s="853"/>
      <c r="L96" s="853"/>
      <c r="M96" s="851"/>
      <c r="N96" s="852"/>
      <c r="O96" s="853"/>
      <c r="P96" s="853"/>
      <c r="Q96" s="873"/>
      <c r="R96" s="874"/>
      <c r="S96" s="853"/>
      <c r="T96" s="853"/>
      <c r="U96" s="851"/>
      <c r="V96" s="852"/>
      <c r="W96" s="853"/>
      <c r="X96" s="853"/>
      <c r="Y96" s="873"/>
      <c r="Z96" s="874"/>
      <c r="AA96" s="853"/>
      <c r="AB96" s="853"/>
      <c r="AC96" s="873"/>
      <c r="AD96" s="874"/>
      <c r="AE96" s="853"/>
      <c r="AF96" s="853"/>
      <c r="AG96" s="851"/>
      <c r="AH96" s="852"/>
      <c r="AI96" s="853"/>
      <c r="AJ96" s="853"/>
      <c r="AK96" s="873"/>
      <c r="AL96" s="852"/>
      <c r="AM96" s="853"/>
      <c r="AN96" s="853"/>
      <c r="AO96" s="873"/>
      <c r="AP96" s="874"/>
      <c r="AQ96" s="853"/>
      <c r="AR96" s="853"/>
      <c r="AS96" s="851"/>
      <c r="AT96" s="852"/>
      <c r="AU96" s="853"/>
      <c r="AV96" s="853">
        <v>236</v>
      </c>
      <c r="AW96" s="873"/>
      <c r="AX96" s="852"/>
      <c r="AY96" s="853"/>
      <c r="AZ96" s="853"/>
      <c r="BA96" s="873"/>
      <c r="BB96" s="856">
        <f t="shared" si="4"/>
        <v>0</v>
      </c>
      <c r="BC96" s="857">
        <f t="shared" si="4"/>
        <v>0</v>
      </c>
      <c r="BD96" s="857">
        <f t="shared" si="4"/>
        <v>236</v>
      </c>
      <c r="BE96" s="927">
        <f t="shared" si="4"/>
        <v>0</v>
      </c>
      <c r="BF96" s="1089">
        <f t="shared" si="6"/>
        <v>236</v>
      </c>
      <c r="BG96" s="806"/>
    </row>
    <row r="97" spans="1:59" s="744" customFormat="1" ht="17.25" customHeight="1" x14ac:dyDescent="0.25">
      <c r="A97" s="1125">
        <f t="shared" si="7"/>
        <v>90</v>
      </c>
      <c r="B97" s="697" t="s">
        <v>1192</v>
      </c>
      <c r="C97" s="625" t="s">
        <v>285</v>
      </c>
      <c r="D97" s="968"/>
      <c r="E97" s="1077" t="s">
        <v>418</v>
      </c>
      <c r="F97" s="852"/>
      <c r="G97" s="853"/>
      <c r="H97" s="853"/>
      <c r="I97" s="873"/>
      <c r="J97" s="874"/>
      <c r="K97" s="853"/>
      <c r="L97" s="853"/>
      <c r="M97" s="851"/>
      <c r="N97" s="852"/>
      <c r="O97" s="853"/>
      <c r="P97" s="853"/>
      <c r="Q97" s="873"/>
      <c r="R97" s="874"/>
      <c r="S97" s="853"/>
      <c r="T97" s="853"/>
      <c r="U97" s="851"/>
      <c r="V97" s="852"/>
      <c r="W97" s="853"/>
      <c r="X97" s="853"/>
      <c r="Y97" s="873"/>
      <c r="Z97" s="874"/>
      <c r="AA97" s="853"/>
      <c r="AB97" s="853"/>
      <c r="AC97" s="873"/>
      <c r="AD97" s="874"/>
      <c r="AE97" s="853"/>
      <c r="AF97" s="853"/>
      <c r="AG97" s="851"/>
      <c r="AH97" s="852"/>
      <c r="AI97" s="853"/>
      <c r="AJ97" s="853"/>
      <c r="AK97" s="873"/>
      <c r="AL97" s="852"/>
      <c r="AM97" s="853"/>
      <c r="AN97" s="853"/>
      <c r="AO97" s="873"/>
      <c r="AP97" s="874"/>
      <c r="AQ97" s="853"/>
      <c r="AR97" s="853"/>
      <c r="AS97" s="851"/>
      <c r="AT97" s="852"/>
      <c r="AU97" s="853"/>
      <c r="AV97" s="853">
        <v>213.5</v>
      </c>
      <c r="AW97" s="873"/>
      <c r="AX97" s="852"/>
      <c r="AY97" s="853"/>
      <c r="AZ97" s="853"/>
      <c r="BA97" s="873"/>
      <c r="BB97" s="856">
        <f t="shared" si="4"/>
        <v>0</v>
      </c>
      <c r="BC97" s="857">
        <f t="shared" si="4"/>
        <v>0</v>
      </c>
      <c r="BD97" s="857">
        <f t="shared" si="4"/>
        <v>213.5</v>
      </c>
      <c r="BE97" s="927">
        <f t="shared" si="4"/>
        <v>0</v>
      </c>
      <c r="BF97" s="1089">
        <f t="shared" si="6"/>
        <v>213.5</v>
      </c>
      <c r="BG97" s="806"/>
    </row>
    <row r="98" spans="1:59" s="744" customFormat="1" ht="17.25" customHeight="1" x14ac:dyDescent="0.25">
      <c r="A98" s="1125">
        <f t="shared" si="7"/>
        <v>91</v>
      </c>
      <c r="B98" s="697" t="s">
        <v>1191</v>
      </c>
      <c r="C98" s="625" t="s">
        <v>700</v>
      </c>
      <c r="D98" s="968"/>
      <c r="E98" s="1077" t="s">
        <v>26</v>
      </c>
      <c r="F98" s="852"/>
      <c r="G98" s="853"/>
      <c r="H98" s="853"/>
      <c r="I98" s="873"/>
      <c r="J98" s="874"/>
      <c r="K98" s="853"/>
      <c r="L98" s="853"/>
      <c r="M98" s="851"/>
      <c r="N98" s="852"/>
      <c r="O98" s="853"/>
      <c r="P98" s="853"/>
      <c r="Q98" s="873"/>
      <c r="R98" s="874"/>
      <c r="S98" s="853"/>
      <c r="T98" s="853"/>
      <c r="U98" s="851"/>
      <c r="V98" s="852"/>
      <c r="W98" s="853"/>
      <c r="X98" s="853"/>
      <c r="Y98" s="873"/>
      <c r="Z98" s="874"/>
      <c r="AA98" s="853"/>
      <c r="AB98" s="853"/>
      <c r="AC98" s="873"/>
      <c r="AD98" s="874"/>
      <c r="AE98" s="853"/>
      <c r="AF98" s="853"/>
      <c r="AG98" s="851"/>
      <c r="AH98" s="852"/>
      <c r="AI98" s="853"/>
      <c r="AJ98" s="853"/>
      <c r="AK98" s="873"/>
      <c r="AL98" s="852"/>
      <c r="AM98" s="853"/>
      <c r="AN98" s="853"/>
      <c r="AO98" s="873"/>
      <c r="AP98" s="874"/>
      <c r="AQ98" s="853"/>
      <c r="AR98" s="853"/>
      <c r="AS98" s="851"/>
      <c r="AT98" s="852"/>
      <c r="AU98" s="853"/>
      <c r="AV98" s="853"/>
      <c r="AW98" s="822" t="s">
        <v>778</v>
      </c>
      <c r="AX98" s="852"/>
      <c r="AY98" s="853"/>
      <c r="AZ98" s="853"/>
      <c r="BA98" s="873"/>
      <c r="BB98" s="856">
        <f t="shared" si="4"/>
        <v>0</v>
      </c>
      <c r="BC98" s="857">
        <f t="shared" si="4"/>
        <v>0</v>
      </c>
      <c r="BD98" s="857">
        <f t="shared" si="4"/>
        <v>0</v>
      </c>
      <c r="BE98" s="927">
        <f>I98+M98+Q98+U98+Y98+AC98+AG98+AK98+AO98+AS98+BA98</f>
        <v>0</v>
      </c>
      <c r="BF98" s="1089">
        <f t="shared" si="6"/>
        <v>0</v>
      </c>
      <c r="BG98" s="806"/>
    </row>
    <row r="99" spans="1:59" s="744" customFormat="1" ht="17.25" customHeight="1" thickBot="1" x14ac:dyDescent="0.3">
      <c r="A99" s="1125">
        <f t="shared" si="7"/>
        <v>92</v>
      </c>
      <c r="B99" s="1270" t="s">
        <v>1194</v>
      </c>
      <c r="C99" s="1271" t="s">
        <v>864</v>
      </c>
      <c r="D99" s="970"/>
      <c r="E99" s="1219" t="s">
        <v>1024</v>
      </c>
      <c r="F99" s="952"/>
      <c r="G99" s="950"/>
      <c r="H99" s="950"/>
      <c r="I99" s="948"/>
      <c r="J99" s="949"/>
      <c r="K99" s="950"/>
      <c r="L99" s="950"/>
      <c r="M99" s="951"/>
      <c r="N99" s="952"/>
      <c r="O99" s="950"/>
      <c r="P99" s="950"/>
      <c r="Q99" s="948"/>
      <c r="R99" s="949"/>
      <c r="S99" s="950"/>
      <c r="T99" s="950"/>
      <c r="U99" s="951"/>
      <c r="V99" s="952"/>
      <c r="W99" s="950"/>
      <c r="X99" s="950"/>
      <c r="Y99" s="948"/>
      <c r="Z99" s="949"/>
      <c r="AA99" s="950"/>
      <c r="AB99" s="950"/>
      <c r="AC99" s="948"/>
      <c r="AD99" s="949"/>
      <c r="AE99" s="950"/>
      <c r="AF99" s="950"/>
      <c r="AG99" s="951"/>
      <c r="AH99" s="952"/>
      <c r="AI99" s="950"/>
      <c r="AJ99" s="950"/>
      <c r="AK99" s="948"/>
      <c r="AL99" s="952"/>
      <c r="AM99" s="950"/>
      <c r="AN99" s="950"/>
      <c r="AO99" s="948"/>
      <c r="AP99" s="952"/>
      <c r="AQ99" s="950"/>
      <c r="AR99" s="950"/>
      <c r="AS99" s="948"/>
      <c r="AT99" s="952"/>
      <c r="AU99" s="950"/>
      <c r="AV99" s="950"/>
      <c r="AW99" s="1272" t="s">
        <v>778</v>
      </c>
      <c r="AX99" s="952"/>
      <c r="AY99" s="950"/>
      <c r="AZ99" s="950"/>
      <c r="BA99" s="948"/>
      <c r="BB99" s="952">
        <f t="shared" si="4"/>
        <v>0</v>
      </c>
      <c r="BC99" s="950">
        <f t="shared" si="4"/>
        <v>0</v>
      </c>
      <c r="BD99" s="950">
        <f t="shared" si="4"/>
        <v>0</v>
      </c>
      <c r="BE99" s="948">
        <f>I99+M99+Q99+U99+Y99+AC99+AG99+AK99+AO99+AS99+BA99</f>
        <v>0</v>
      </c>
      <c r="BF99" s="1110">
        <f t="shared" si="6"/>
        <v>0</v>
      </c>
      <c r="BG99" s="806"/>
    </row>
    <row r="100" spans="1:59" s="744" customFormat="1" ht="16.5" thickBot="1" x14ac:dyDescent="0.3">
      <c r="A100" s="997"/>
      <c r="B100" s="1128" t="s">
        <v>1205</v>
      </c>
      <c r="C100" s="1107" t="s">
        <v>914</v>
      </c>
      <c r="D100" s="1326" t="s">
        <v>1121</v>
      </c>
      <c r="E100" s="1326"/>
      <c r="F100" s="1108">
        <v>4</v>
      </c>
      <c r="G100" s="942">
        <v>6</v>
      </c>
      <c r="H100" s="942">
        <v>3</v>
      </c>
      <c r="I100" s="1109">
        <v>5</v>
      </c>
      <c r="J100" s="941">
        <v>0</v>
      </c>
      <c r="K100" s="942">
        <v>3</v>
      </c>
      <c r="L100" s="942">
        <v>1</v>
      </c>
      <c r="M100" s="975">
        <v>3</v>
      </c>
      <c r="N100" s="1108">
        <v>11</v>
      </c>
      <c r="O100" s="942">
        <v>8</v>
      </c>
      <c r="P100" s="942">
        <v>1</v>
      </c>
      <c r="Q100" s="1109">
        <v>1</v>
      </c>
      <c r="R100" s="941">
        <v>5</v>
      </c>
      <c r="S100" s="942">
        <v>8</v>
      </c>
      <c r="T100" s="942">
        <v>3</v>
      </c>
      <c r="U100" s="975">
        <v>1</v>
      </c>
      <c r="V100" s="1108">
        <v>9</v>
      </c>
      <c r="W100" s="942">
        <v>6</v>
      </c>
      <c r="X100" s="942">
        <v>0</v>
      </c>
      <c r="Y100" s="1109">
        <v>0</v>
      </c>
      <c r="Z100" s="1108">
        <v>5</v>
      </c>
      <c r="AA100" s="942">
        <v>7</v>
      </c>
      <c r="AB100" s="942">
        <v>0</v>
      </c>
      <c r="AC100" s="1109">
        <v>1</v>
      </c>
      <c r="AD100" s="941">
        <v>5</v>
      </c>
      <c r="AE100" s="942">
        <v>10</v>
      </c>
      <c r="AF100" s="942">
        <v>3</v>
      </c>
      <c r="AG100" s="975">
        <v>2</v>
      </c>
      <c r="AH100" s="1108">
        <v>2</v>
      </c>
      <c r="AI100" s="942">
        <v>5</v>
      </c>
      <c r="AJ100" s="942">
        <v>1</v>
      </c>
      <c r="AK100" s="1109">
        <v>5</v>
      </c>
      <c r="AL100" s="1108">
        <v>1</v>
      </c>
      <c r="AM100" s="942">
        <v>3</v>
      </c>
      <c r="AN100" s="942">
        <v>0</v>
      </c>
      <c r="AO100" s="1109">
        <v>2</v>
      </c>
      <c r="AP100" s="941">
        <v>4</v>
      </c>
      <c r="AQ100" s="942">
        <v>10</v>
      </c>
      <c r="AR100" s="942">
        <v>4</v>
      </c>
      <c r="AS100" s="975">
        <v>0</v>
      </c>
      <c r="AT100" s="1108">
        <v>6</v>
      </c>
      <c r="AU100" s="942">
        <v>14</v>
      </c>
      <c r="AV100" s="942">
        <v>7</v>
      </c>
      <c r="AW100" s="1109">
        <v>3</v>
      </c>
      <c r="AX100" s="1108">
        <v>5</v>
      </c>
      <c r="AY100" s="942">
        <v>12</v>
      </c>
      <c r="AZ100" s="942">
        <v>3</v>
      </c>
      <c r="BA100" s="1109">
        <v>3</v>
      </c>
      <c r="BF100" s="859"/>
      <c r="BG100" s="858"/>
    </row>
    <row r="101" spans="1:59" s="744" customFormat="1" ht="27" customHeight="1" thickBot="1" x14ac:dyDescent="0.3">
      <c r="A101" s="1130"/>
      <c r="B101" s="1129" t="s">
        <v>1206</v>
      </c>
      <c r="C101" s="1117" t="s">
        <v>915</v>
      </c>
      <c r="D101" s="1320">
        <f>SUM(F101:BA101)</f>
        <v>201</v>
      </c>
      <c r="E101" s="1321"/>
      <c r="F101" s="1111"/>
      <c r="G101" s="1112"/>
      <c r="H101" s="1112"/>
      <c r="I101" s="1113">
        <f>SUM(F100:I100)</f>
        <v>18</v>
      </c>
      <c r="J101" s="1112"/>
      <c r="K101" s="1112"/>
      <c r="L101" s="1112"/>
      <c r="M101" s="1112">
        <f>SUM(J100:M100)</f>
        <v>7</v>
      </c>
      <c r="N101" s="1111"/>
      <c r="O101" s="1112"/>
      <c r="P101" s="1112"/>
      <c r="Q101" s="1113">
        <f>SUM(N100:Q100)</f>
        <v>21</v>
      </c>
      <c r="R101" s="1112"/>
      <c r="S101" s="1112"/>
      <c r="T101" s="1112"/>
      <c r="U101" s="1112">
        <f>SUM(R100:U100)</f>
        <v>17</v>
      </c>
      <c r="V101" s="1111"/>
      <c r="W101" s="1112"/>
      <c r="X101" s="1112"/>
      <c r="Y101" s="1113">
        <f>SUM(V100:Y100)</f>
        <v>15</v>
      </c>
      <c r="Z101" s="1111"/>
      <c r="AA101" s="1112"/>
      <c r="AB101" s="1112"/>
      <c r="AC101" s="1113">
        <f>SUM(Z100:AC100)</f>
        <v>13</v>
      </c>
      <c r="AD101" s="1112"/>
      <c r="AE101" s="1112"/>
      <c r="AF101" s="1112"/>
      <c r="AG101" s="1112">
        <f>SUM(AD100:AG100)</f>
        <v>20</v>
      </c>
      <c r="AH101" s="1111"/>
      <c r="AI101" s="1112"/>
      <c r="AJ101" s="1112"/>
      <c r="AK101" s="1113">
        <f>SUM(AH100:AK100)</f>
        <v>13</v>
      </c>
      <c r="AL101" s="1111"/>
      <c r="AM101" s="1112"/>
      <c r="AN101" s="1112"/>
      <c r="AO101" s="1113">
        <f>SUM(AL100:AO100)</f>
        <v>6</v>
      </c>
      <c r="AP101" s="1112"/>
      <c r="AQ101" s="1112"/>
      <c r="AR101" s="1112"/>
      <c r="AS101" s="1112">
        <f>SUM(AP100:AS100)</f>
        <v>18</v>
      </c>
      <c r="AT101" s="1111"/>
      <c r="AU101" s="1112"/>
      <c r="AV101" s="1112"/>
      <c r="AW101" s="1113">
        <f>SUM(AT100:AW100)</f>
        <v>30</v>
      </c>
      <c r="AX101" s="1111"/>
      <c r="AY101" s="1112"/>
      <c r="AZ101" s="1112"/>
      <c r="BA101" s="1113">
        <f>SUM(AX100:BA100)</f>
        <v>23</v>
      </c>
      <c r="BC101" s="1329" t="s">
        <v>1200</v>
      </c>
      <c r="BD101" s="1330"/>
      <c r="BE101" s="744" t="s">
        <v>1201</v>
      </c>
      <c r="BF101" s="859"/>
      <c r="BG101" s="858"/>
    </row>
    <row r="102" spans="1:59" s="744" customFormat="1" ht="15.75" x14ac:dyDescent="0.25">
      <c r="B102" s="1324" t="s">
        <v>1196</v>
      </c>
      <c r="C102" s="1324" t="s">
        <v>1197</v>
      </c>
      <c r="D102" s="1119">
        <f>SUM(F102:BA102)</f>
        <v>84</v>
      </c>
      <c r="E102" s="1114" t="s">
        <v>1199</v>
      </c>
      <c r="F102" s="1000">
        <v>2</v>
      </c>
      <c r="G102" s="1000">
        <v>2</v>
      </c>
      <c r="H102" s="1000">
        <v>2</v>
      </c>
      <c r="I102" s="1000">
        <v>1</v>
      </c>
      <c r="J102" s="1000"/>
      <c r="K102" s="1000"/>
      <c r="L102" s="1000"/>
      <c r="M102" s="1000">
        <v>1</v>
      </c>
      <c r="N102" s="1000">
        <v>5</v>
      </c>
      <c r="O102" s="1000">
        <v>3</v>
      </c>
      <c r="P102" s="1000"/>
      <c r="Q102" s="1000">
        <v>1</v>
      </c>
      <c r="R102" s="1000">
        <v>3</v>
      </c>
      <c r="S102" s="1000">
        <v>3</v>
      </c>
      <c r="T102" s="1000">
        <v>1</v>
      </c>
      <c r="U102" s="1000">
        <v>1</v>
      </c>
      <c r="V102" s="1000">
        <v>1</v>
      </c>
      <c r="W102" s="1000">
        <v>2</v>
      </c>
      <c r="X102" s="1000"/>
      <c r="Y102" s="1000"/>
      <c r="Z102" s="1000">
        <v>2</v>
      </c>
      <c r="AA102" s="1000">
        <v>4</v>
      </c>
      <c r="AB102" s="1000"/>
      <c r="AC102" s="1000">
        <v>1</v>
      </c>
      <c r="AD102" s="1000">
        <v>1</v>
      </c>
      <c r="AE102" s="1000">
        <v>5</v>
      </c>
      <c r="AF102" s="1000">
        <v>1</v>
      </c>
      <c r="AG102" s="1000">
        <v>1</v>
      </c>
      <c r="AH102" s="1000"/>
      <c r="AI102" s="1000">
        <v>3</v>
      </c>
      <c r="AJ102" s="1000"/>
      <c r="AK102" s="1000">
        <v>3</v>
      </c>
      <c r="AL102" s="1000"/>
      <c r="AM102" s="1000">
        <v>3</v>
      </c>
      <c r="AN102" s="1000"/>
      <c r="AO102" s="1000">
        <v>2</v>
      </c>
      <c r="AP102" s="1000">
        <v>1</v>
      </c>
      <c r="AQ102" s="1000">
        <v>5</v>
      </c>
      <c r="AR102" s="1000">
        <v>1</v>
      </c>
      <c r="AS102" s="1000"/>
      <c r="AT102" s="1000"/>
      <c r="AU102" s="1000">
        <v>8</v>
      </c>
      <c r="AV102" s="1000">
        <v>2</v>
      </c>
      <c r="AW102" s="1000">
        <v>2</v>
      </c>
      <c r="AX102" s="1000">
        <v>2</v>
      </c>
      <c r="AY102" s="1000">
        <v>5</v>
      </c>
      <c r="AZ102" s="1000">
        <v>2</v>
      </c>
      <c r="BA102" s="1000">
        <v>2</v>
      </c>
      <c r="BC102" s="1327"/>
      <c r="BD102" s="1328"/>
      <c r="BE102" s="1124"/>
      <c r="BF102" s="859"/>
      <c r="BG102" s="858"/>
    </row>
    <row r="103" spans="1:59" s="744" customFormat="1" ht="15.75" x14ac:dyDescent="0.25">
      <c r="B103" s="1323"/>
      <c r="C103" s="1325"/>
      <c r="D103" s="1119">
        <f>SUM(F103:BA103)</f>
        <v>56</v>
      </c>
      <c r="E103" s="1118" t="s">
        <v>418</v>
      </c>
      <c r="F103" s="1000"/>
      <c r="G103" s="1065">
        <v>3</v>
      </c>
      <c r="H103" s="1065"/>
      <c r="I103" s="1065">
        <v>2</v>
      </c>
      <c r="J103" s="1000"/>
      <c r="K103" s="1065">
        <v>2</v>
      </c>
      <c r="L103" s="1065"/>
      <c r="M103" s="1065"/>
      <c r="N103" s="1000">
        <v>3</v>
      </c>
      <c r="O103" s="1065">
        <v>1</v>
      </c>
      <c r="P103" s="1065">
        <v>1</v>
      </c>
      <c r="Q103" s="1065"/>
      <c r="R103" s="1000">
        <v>1</v>
      </c>
      <c r="S103" s="1065">
        <v>3</v>
      </c>
      <c r="T103" s="1065">
        <v>2</v>
      </c>
      <c r="U103" s="1065"/>
      <c r="V103" s="1000">
        <v>3</v>
      </c>
      <c r="W103" s="1065"/>
      <c r="X103" s="1065"/>
      <c r="Y103" s="1065"/>
      <c r="Z103" s="1000">
        <v>1</v>
      </c>
      <c r="AA103" s="1065"/>
      <c r="AB103" s="1065"/>
      <c r="AC103" s="1065"/>
      <c r="AD103" s="1000">
        <v>3</v>
      </c>
      <c r="AE103" s="1065">
        <v>3</v>
      </c>
      <c r="AF103" s="1065">
        <v>1</v>
      </c>
      <c r="AG103" s="1065">
        <v>1</v>
      </c>
      <c r="AH103" s="1000">
        <v>1</v>
      </c>
      <c r="AI103" s="1065">
        <v>1</v>
      </c>
      <c r="AJ103" s="1065"/>
      <c r="AK103" s="1065"/>
      <c r="AL103" s="1000"/>
      <c r="AM103" s="1000"/>
      <c r="AN103" s="1000"/>
      <c r="AO103" s="1000"/>
      <c r="AP103" s="1000">
        <v>1</v>
      </c>
      <c r="AQ103" s="1065">
        <v>2</v>
      </c>
      <c r="AR103" s="1065">
        <v>2</v>
      </c>
      <c r="AS103" s="1065"/>
      <c r="AT103" s="1000">
        <v>4</v>
      </c>
      <c r="AU103" s="1065">
        <v>2</v>
      </c>
      <c r="AV103" s="1065">
        <v>3</v>
      </c>
      <c r="AW103" s="1065">
        <v>1</v>
      </c>
      <c r="AX103" s="1000">
        <v>2</v>
      </c>
      <c r="AY103" s="1065">
        <v>5</v>
      </c>
      <c r="AZ103" s="1065">
        <v>1</v>
      </c>
      <c r="BA103" s="1065">
        <v>1</v>
      </c>
      <c r="BC103" s="1331">
        <f>G103+H103+I103+K103+L103+M103+O103+P103+Q103+S103+T103+U103+W103+X103+Y103+AA103+AB103+AC103+AE103+AF103+AG103+AI103+AJ103+AK103+AM103+AN103+AO103+AQ103+AR103+AS103+AU103+AV103+AW103+AY103+AZ103+BA103</f>
        <v>37</v>
      </c>
      <c r="BD103" s="1332"/>
      <c r="BE103" s="1124">
        <f>37*100/201</f>
        <v>18.407960199004975</v>
      </c>
      <c r="BF103" s="859"/>
      <c r="BG103" s="858"/>
    </row>
    <row r="104" spans="1:59" s="744" customFormat="1" ht="15.75" x14ac:dyDescent="0.25">
      <c r="B104" s="1323"/>
      <c r="C104" s="1324" t="s">
        <v>1198</v>
      </c>
      <c r="D104" s="1119">
        <f>SUM(F104:BA104)</f>
        <v>35</v>
      </c>
      <c r="E104" s="1115" t="s">
        <v>1199</v>
      </c>
      <c r="F104" s="1000">
        <v>1</v>
      </c>
      <c r="G104" s="1000">
        <v>1</v>
      </c>
      <c r="H104" s="1000">
        <v>1</v>
      </c>
      <c r="I104" s="1000">
        <v>2</v>
      </c>
      <c r="J104" s="1000"/>
      <c r="K104" s="1000">
        <v>1</v>
      </c>
      <c r="L104" s="1000">
        <v>1</v>
      </c>
      <c r="M104" s="1000">
        <v>1</v>
      </c>
      <c r="N104" s="1000">
        <v>3</v>
      </c>
      <c r="O104" s="1000">
        <v>2</v>
      </c>
      <c r="P104" s="1000"/>
      <c r="Q104" s="1000"/>
      <c r="R104" s="1000"/>
      <c r="S104" s="1000">
        <v>1</v>
      </c>
      <c r="T104" s="1000"/>
      <c r="U104" s="1000"/>
      <c r="V104" s="1000"/>
      <c r="W104" s="1000">
        <v>2</v>
      </c>
      <c r="X104" s="1000"/>
      <c r="Y104" s="1000"/>
      <c r="Z104" s="1000">
        <v>2</v>
      </c>
      <c r="AA104" s="1000">
        <v>2</v>
      </c>
      <c r="AB104" s="1000"/>
      <c r="AC104" s="1000"/>
      <c r="AD104" s="1000">
        <v>1</v>
      </c>
      <c r="AE104" s="1000">
        <v>1</v>
      </c>
      <c r="AF104" s="1000"/>
      <c r="AG104" s="1000"/>
      <c r="AH104" s="1000">
        <v>1</v>
      </c>
      <c r="AI104" s="1000">
        <v>1</v>
      </c>
      <c r="AJ104" s="1000">
        <v>1</v>
      </c>
      <c r="AK104" s="1000">
        <v>2</v>
      </c>
      <c r="AL104" s="1000">
        <v>1</v>
      </c>
      <c r="AM104" s="1000"/>
      <c r="AN104" s="1000"/>
      <c r="AO104" s="1000"/>
      <c r="AP104" s="1000"/>
      <c r="AQ104" s="1000">
        <v>1</v>
      </c>
      <c r="AR104" s="1000">
        <v>1</v>
      </c>
      <c r="AS104" s="1000"/>
      <c r="AT104" s="1000">
        <v>1</v>
      </c>
      <c r="AU104" s="1000">
        <v>1</v>
      </c>
      <c r="AV104" s="1000">
        <v>1</v>
      </c>
      <c r="AW104" s="1000"/>
      <c r="AX104" s="1000"/>
      <c r="AY104" s="1000">
        <v>2</v>
      </c>
      <c r="AZ104" s="1000"/>
      <c r="BA104" s="1000"/>
      <c r="BC104" s="1327"/>
      <c r="BD104" s="1328"/>
      <c r="BE104" s="1124"/>
      <c r="BF104" s="859"/>
      <c r="BG104" s="858"/>
    </row>
    <row r="105" spans="1:59" s="744" customFormat="1" ht="15.75" x14ac:dyDescent="0.25">
      <c r="B105" s="1049"/>
      <c r="C105" s="1325"/>
      <c r="D105" s="1119">
        <f>SUM(F105:BA105)</f>
        <v>26</v>
      </c>
      <c r="E105" s="1115" t="s">
        <v>418</v>
      </c>
      <c r="F105" s="1000">
        <v>1</v>
      </c>
      <c r="G105" s="1123"/>
      <c r="H105" s="1123"/>
      <c r="I105" s="1123"/>
      <c r="J105" s="1000"/>
      <c r="K105" s="1123"/>
      <c r="L105" s="1123"/>
      <c r="M105" s="1123">
        <v>1</v>
      </c>
      <c r="N105" s="1000"/>
      <c r="O105" s="1123">
        <v>2</v>
      </c>
      <c r="P105" s="1123"/>
      <c r="Q105" s="1123"/>
      <c r="R105" s="1000">
        <v>1</v>
      </c>
      <c r="S105" s="1123">
        <v>1</v>
      </c>
      <c r="T105" s="1123"/>
      <c r="U105" s="1123"/>
      <c r="V105" s="1000">
        <v>5</v>
      </c>
      <c r="W105" s="1123">
        <v>2</v>
      </c>
      <c r="X105" s="1123"/>
      <c r="Y105" s="1123"/>
      <c r="Z105" s="1000"/>
      <c r="AA105" s="1123">
        <v>1</v>
      </c>
      <c r="AB105" s="1123"/>
      <c r="AC105" s="1123"/>
      <c r="AD105" s="1000"/>
      <c r="AE105" s="1123">
        <v>1</v>
      </c>
      <c r="AF105" s="1123">
        <v>1</v>
      </c>
      <c r="AG105" s="1123"/>
      <c r="AH105" s="1000"/>
      <c r="AI105" s="1123"/>
      <c r="AJ105" s="1123"/>
      <c r="AK105" s="1123"/>
      <c r="AL105" s="1000"/>
      <c r="AM105" s="1123"/>
      <c r="AN105" s="1123"/>
      <c r="AO105" s="1123"/>
      <c r="AP105" s="1000">
        <v>2</v>
      </c>
      <c r="AQ105" s="1123">
        <v>2</v>
      </c>
      <c r="AR105" s="1123"/>
      <c r="AS105" s="1123"/>
      <c r="AT105" s="1000">
        <v>1</v>
      </c>
      <c r="AU105" s="1123">
        <v>3</v>
      </c>
      <c r="AV105" s="1123">
        <v>1</v>
      </c>
      <c r="AW105" s="1123"/>
      <c r="AX105" s="1000">
        <v>1</v>
      </c>
      <c r="AY105" s="1123"/>
      <c r="AZ105" s="1123"/>
      <c r="BA105" s="1123"/>
      <c r="BC105" s="1333">
        <f>G105+H105+I105+K105+L105+M105+O105+P105+Q105+S105+T105+U105+W105+X105+Y105+AA105+AB105+AC105+AE105+AF105+AG105+AI105+AJ105+AK105+AM105+AN105+AO105+AQ105+AR105+AS105+AU105+AV105+AW105+AY105+AZ105+BA105</f>
        <v>15</v>
      </c>
      <c r="BD105" s="1334"/>
      <c r="BE105" s="1124">
        <f>15*100/201</f>
        <v>7.4626865671641793</v>
      </c>
      <c r="BF105" s="859"/>
      <c r="BG105" s="858"/>
    </row>
    <row r="106" spans="1:59" s="744" customFormat="1" ht="15.75" x14ac:dyDescent="0.25">
      <c r="C106" s="1116"/>
      <c r="D106" s="1120">
        <f>SUM(D102:D105)</f>
        <v>201</v>
      </c>
      <c r="E106" s="1121" t="s">
        <v>719</v>
      </c>
      <c r="F106" s="1120">
        <f>SUM(F102:F105)</f>
        <v>4</v>
      </c>
      <c r="G106" s="1120">
        <f t="shared" ref="G106:BA106" si="8">SUM(G102:G105)</f>
        <v>6</v>
      </c>
      <c r="H106" s="1120">
        <f t="shared" si="8"/>
        <v>3</v>
      </c>
      <c r="I106" s="1120">
        <f t="shared" si="8"/>
        <v>5</v>
      </c>
      <c r="J106" s="1120">
        <f t="shared" si="8"/>
        <v>0</v>
      </c>
      <c r="K106" s="1120">
        <f t="shared" si="8"/>
        <v>3</v>
      </c>
      <c r="L106" s="1120">
        <f t="shared" si="8"/>
        <v>1</v>
      </c>
      <c r="M106" s="1120">
        <f t="shared" si="8"/>
        <v>3</v>
      </c>
      <c r="N106" s="1120">
        <f t="shared" si="8"/>
        <v>11</v>
      </c>
      <c r="O106" s="1120">
        <f t="shared" si="8"/>
        <v>8</v>
      </c>
      <c r="P106" s="1120">
        <f t="shared" si="8"/>
        <v>1</v>
      </c>
      <c r="Q106" s="1120">
        <f t="shared" si="8"/>
        <v>1</v>
      </c>
      <c r="R106" s="1120">
        <f t="shared" si="8"/>
        <v>5</v>
      </c>
      <c r="S106" s="1120">
        <f t="shared" si="8"/>
        <v>8</v>
      </c>
      <c r="T106" s="1120">
        <f t="shared" si="8"/>
        <v>3</v>
      </c>
      <c r="U106" s="1120">
        <f t="shared" si="8"/>
        <v>1</v>
      </c>
      <c r="V106" s="1120">
        <f t="shared" si="8"/>
        <v>9</v>
      </c>
      <c r="W106" s="1120">
        <f t="shared" si="8"/>
        <v>6</v>
      </c>
      <c r="X106" s="1120">
        <f t="shared" si="8"/>
        <v>0</v>
      </c>
      <c r="Y106" s="1120">
        <f t="shared" si="8"/>
        <v>0</v>
      </c>
      <c r="Z106" s="1120">
        <f t="shared" si="8"/>
        <v>5</v>
      </c>
      <c r="AA106" s="1120">
        <f t="shared" si="8"/>
        <v>7</v>
      </c>
      <c r="AB106" s="1120">
        <f t="shared" si="8"/>
        <v>0</v>
      </c>
      <c r="AC106" s="1120">
        <f t="shared" si="8"/>
        <v>1</v>
      </c>
      <c r="AD106" s="1120">
        <f t="shared" si="8"/>
        <v>5</v>
      </c>
      <c r="AE106" s="1120">
        <f t="shared" si="8"/>
        <v>10</v>
      </c>
      <c r="AF106" s="1120">
        <f t="shared" si="8"/>
        <v>3</v>
      </c>
      <c r="AG106" s="1120">
        <f t="shared" si="8"/>
        <v>2</v>
      </c>
      <c r="AH106" s="1120">
        <f t="shared" si="8"/>
        <v>2</v>
      </c>
      <c r="AI106" s="1120">
        <f t="shared" si="8"/>
        <v>5</v>
      </c>
      <c r="AJ106" s="1120">
        <f t="shared" si="8"/>
        <v>1</v>
      </c>
      <c r="AK106" s="1120">
        <f t="shared" si="8"/>
        <v>5</v>
      </c>
      <c r="AL106" s="1120">
        <f t="shared" si="8"/>
        <v>1</v>
      </c>
      <c r="AM106" s="1120">
        <f t="shared" si="8"/>
        <v>3</v>
      </c>
      <c r="AN106" s="1120">
        <f t="shared" si="8"/>
        <v>0</v>
      </c>
      <c r="AO106" s="1120">
        <f t="shared" si="8"/>
        <v>2</v>
      </c>
      <c r="AP106" s="1120">
        <f t="shared" si="8"/>
        <v>4</v>
      </c>
      <c r="AQ106" s="1120">
        <f t="shared" si="8"/>
        <v>10</v>
      </c>
      <c r="AR106" s="1120">
        <f t="shared" si="8"/>
        <v>4</v>
      </c>
      <c r="AS106" s="1120">
        <f t="shared" si="8"/>
        <v>0</v>
      </c>
      <c r="AT106" s="1120">
        <f t="shared" si="8"/>
        <v>6</v>
      </c>
      <c r="AU106" s="1120">
        <f t="shared" si="8"/>
        <v>14</v>
      </c>
      <c r="AV106" s="1120">
        <f t="shared" si="8"/>
        <v>7</v>
      </c>
      <c r="AW106" s="1120">
        <f t="shared" si="8"/>
        <v>3</v>
      </c>
      <c r="AX106" s="1120">
        <f t="shared" si="8"/>
        <v>5</v>
      </c>
      <c r="AY106" s="1120">
        <f t="shared" si="8"/>
        <v>12</v>
      </c>
      <c r="AZ106" s="1120">
        <f t="shared" si="8"/>
        <v>3</v>
      </c>
      <c r="BA106" s="1120">
        <f t="shared" si="8"/>
        <v>3</v>
      </c>
      <c r="BC106" s="1327"/>
      <c r="BD106" s="1328"/>
      <c r="BF106" s="859"/>
      <c r="BG106" s="858"/>
    </row>
    <row r="107" spans="1:59" s="744" customFormat="1" ht="15.75" x14ac:dyDescent="0.25">
      <c r="C107" s="1116"/>
      <c r="D107" s="1122"/>
      <c r="E107" s="1122"/>
      <c r="F107" s="1122"/>
      <c r="G107" s="1122"/>
      <c r="H107" s="1122"/>
      <c r="I107" s="1122"/>
      <c r="J107" s="1122"/>
      <c r="K107" s="1122"/>
      <c r="L107" s="1122"/>
      <c r="M107" s="1122"/>
      <c r="N107" s="1122"/>
      <c r="O107" s="1122"/>
      <c r="P107" s="1122"/>
      <c r="Q107" s="1122"/>
      <c r="R107" s="1122"/>
      <c r="S107" s="1122"/>
      <c r="T107" s="1122"/>
      <c r="U107" s="1122"/>
      <c r="V107" s="1122"/>
      <c r="W107" s="1122"/>
      <c r="X107" s="1122"/>
      <c r="Y107" s="1122"/>
      <c r="Z107" s="1122"/>
      <c r="AA107" s="1122"/>
      <c r="AB107" s="1122"/>
      <c r="AC107" s="1122"/>
      <c r="AD107" s="1122"/>
      <c r="AE107" s="1122"/>
      <c r="AF107" s="1122"/>
      <c r="AG107" s="1122"/>
      <c r="AH107" s="1122"/>
      <c r="AI107" s="1122"/>
      <c r="AJ107" s="1122"/>
      <c r="AK107" s="1122"/>
      <c r="AL107" s="1122"/>
      <c r="AM107" s="1122"/>
      <c r="AN107" s="1122"/>
      <c r="AO107" s="1122"/>
      <c r="AP107" s="1122"/>
      <c r="AQ107" s="1122"/>
      <c r="AR107" s="1122"/>
      <c r="AS107" s="1122"/>
      <c r="AT107" s="1122"/>
      <c r="AU107" s="1122"/>
      <c r="AV107" s="1122"/>
      <c r="AW107" s="1122"/>
      <c r="AX107" s="1122"/>
      <c r="AY107" s="1122"/>
      <c r="AZ107" s="1122"/>
      <c r="BA107" s="1122"/>
      <c r="BF107" s="859"/>
      <c r="BG107" s="858"/>
    </row>
    <row r="108" spans="1:59" s="744" customFormat="1" ht="15.75" x14ac:dyDescent="0.25">
      <c r="B108" s="859" t="s">
        <v>807</v>
      </c>
      <c r="D108" s="1094" t="s">
        <v>817</v>
      </c>
      <c r="BE108" s="1124">
        <f>52*100/201</f>
        <v>25.870646766169155</v>
      </c>
      <c r="BF108" s="859" t="s">
        <v>1202</v>
      </c>
      <c r="BG108" s="858"/>
    </row>
    <row r="109" spans="1:59" s="744" customFormat="1" ht="15.75" x14ac:dyDescent="0.25">
      <c r="B109" s="744" t="s">
        <v>808</v>
      </c>
      <c r="D109" s="858" t="s">
        <v>818</v>
      </c>
      <c r="E109" s="744" t="s">
        <v>819</v>
      </c>
      <c r="K109" s="957" t="s">
        <v>889</v>
      </c>
      <c r="L109" s="971" t="s">
        <v>911</v>
      </c>
      <c r="M109" s="858">
        <v>38</v>
      </c>
      <c r="N109" s="999" t="s">
        <v>804</v>
      </c>
      <c r="O109" s="1000">
        <v>1</v>
      </c>
      <c r="P109" s="1000">
        <v>2</v>
      </c>
      <c r="Q109" s="1000">
        <v>3</v>
      </c>
      <c r="R109" s="1000" t="s">
        <v>719</v>
      </c>
      <c r="BF109" s="859"/>
      <c r="BG109" s="858"/>
    </row>
    <row r="110" spans="1:59" s="744" customFormat="1" ht="15.75" x14ac:dyDescent="0.25">
      <c r="B110" s="744" t="s">
        <v>809</v>
      </c>
      <c r="D110" s="858" t="s">
        <v>780</v>
      </c>
      <c r="E110" s="744" t="s">
        <v>838</v>
      </c>
      <c r="K110" s="957" t="s">
        <v>890</v>
      </c>
      <c r="L110" s="971" t="s">
        <v>912</v>
      </c>
      <c r="M110" s="858">
        <v>50</v>
      </c>
      <c r="N110" s="1000"/>
      <c r="O110" s="1000"/>
      <c r="P110" s="1000"/>
      <c r="Q110" s="1000"/>
      <c r="R110" s="1000">
        <f>N110+O110+P110+Q110</f>
        <v>0</v>
      </c>
      <c r="BF110" s="859"/>
      <c r="BG110" s="858"/>
    </row>
    <row r="111" spans="1:59" s="744" customFormat="1" ht="15.75" x14ac:dyDescent="0.25">
      <c r="B111" s="744" t="s">
        <v>810</v>
      </c>
      <c r="D111" s="858" t="s">
        <v>778</v>
      </c>
      <c r="E111" s="744" t="s">
        <v>1135</v>
      </c>
      <c r="M111" s="858"/>
      <c r="BF111" s="859"/>
      <c r="BG111" s="858"/>
    </row>
    <row r="112" spans="1:59" s="744" customFormat="1" ht="15.75" x14ac:dyDescent="0.25">
      <c r="D112" s="858" t="s">
        <v>23</v>
      </c>
      <c r="E112" s="744" t="s">
        <v>840</v>
      </c>
      <c r="M112" s="858"/>
      <c r="BF112" s="859"/>
      <c r="BG112" s="858"/>
    </row>
    <row r="113" spans="2:59" s="744" customFormat="1" ht="16.5" thickBot="1" x14ac:dyDescent="0.3">
      <c r="B113" s="744" t="s">
        <v>1174</v>
      </c>
      <c r="D113" s="858" t="s">
        <v>1136</v>
      </c>
      <c r="E113" s="744" t="s">
        <v>1137</v>
      </c>
      <c r="F113" s="488"/>
      <c r="G113" s="488"/>
      <c r="H113" s="488"/>
      <c r="I113" s="488"/>
      <c r="BF113" s="859"/>
      <c r="BG113" s="858"/>
    </row>
    <row r="114" spans="2:59" s="744" customFormat="1" ht="15.75" x14ac:dyDescent="0.25">
      <c r="B114" s="860"/>
      <c r="D114" s="858"/>
      <c r="E114" s="993" t="s">
        <v>950</v>
      </c>
      <c r="F114" s="994"/>
      <c r="G114" s="994"/>
      <c r="H114" s="995" t="s">
        <v>711</v>
      </c>
      <c r="I114" s="996"/>
      <c r="N114" s="859" t="s">
        <v>711</v>
      </c>
      <c r="BF114" s="859"/>
      <c r="BG114" s="858"/>
    </row>
    <row r="115" spans="2:59" s="744" customFormat="1" ht="15.75" x14ac:dyDescent="0.25">
      <c r="D115" s="858"/>
      <c r="E115" s="997" t="s">
        <v>951</v>
      </c>
      <c r="H115" s="1314">
        <v>5</v>
      </c>
      <c r="I115" s="1315"/>
      <c r="N115" s="1103" t="s">
        <v>22</v>
      </c>
      <c r="O115" s="1103" t="s">
        <v>72</v>
      </c>
      <c r="P115" s="1103" t="s">
        <v>108</v>
      </c>
      <c r="Q115" s="1103" t="s">
        <v>116</v>
      </c>
      <c r="BF115" s="859"/>
      <c r="BG115" s="858"/>
    </row>
    <row r="116" spans="2:59" ht="15" x14ac:dyDescent="0.2">
      <c r="E116" s="696" t="s">
        <v>952</v>
      </c>
      <c r="F116" s="988"/>
      <c r="G116" s="988"/>
      <c r="H116" s="1316">
        <v>2</v>
      </c>
      <c r="I116" s="1317"/>
      <c r="N116" s="524">
        <f>F100+J100+N100+R100+V100+Z100+AD100+AH100+AL100+AP100+AT100+AX100</f>
        <v>57</v>
      </c>
      <c r="O116" s="524">
        <f>G100+K100+O100+S100+W100+AA100+AE100+AI100+AM100+AQ100+AU100+AY100</f>
        <v>92</v>
      </c>
      <c r="P116" s="524">
        <f>H100+L100+P100+T100+X100+AB100+AF100+AJ100+AN100+AR100+AV100+AZ100</f>
        <v>26</v>
      </c>
      <c r="Q116" s="524">
        <f>I100+M100+Q100+U100+Y100+AC100+AG100+AK100+AO100+AS100+AW100+BA100</f>
        <v>26</v>
      </c>
      <c r="R116" s="488">
        <f>SUM(N116:Q116)</f>
        <v>201</v>
      </c>
    </row>
    <row r="117" spans="2:59" s="982" customFormat="1" ht="27" thickBot="1" x14ac:dyDescent="0.45">
      <c r="B117" s="982" t="s">
        <v>1001</v>
      </c>
      <c r="D117" s="983"/>
      <c r="E117" s="998" t="s">
        <v>953</v>
      </c>
      <c r="F117" s="986"/>
      <c r="G117" s="986"/>
      <c r="H117" s="1318">
        <v>10</v>
      </c>
      <c r="I117" s="1319"/>
      <c r="J117" s="1025" t="s">
        <v>1203</v>
      </c>
      <c r="BG117" s="983"/>
    </row>
    <row r="118" spans="2:59" ht="15" x14ac:dyDescent="0.2">
      <c r="E118" s="744"/>
      <c r="F118" s="744"/>
      <c r="G118" s="744"/>
      <c r="H118" s="744"/>
      <c r="I118" s="744"/>
    </row>
    <row r="119" spans="2:59" s="859" customFormat="1" ht="15.75" x14ac:dyDescent="0.25">
      <c r="B119" s="1057" t="s">
        <v>954</v>
      </c>
      <c r="C119" s="1058" t="s">
        <v>719</v>
      </c>
      <c r="D119" s="1058" t="s">
        <v>994</v>
      </c>
      <c r="E119" s="1058" t="s">
        <v>981</v>
      </c>
      <c r="F119" s="744"/>
      <c r="BG119" s="984"/>
    </row>
    <row r="120" spans="2:59" s="744" customFormat="1" ht="15.75" x14ac:dyDescent="0.25">
      <c r="B120" s="1065" t="s">
        <v>1341</v>
      </c>
      <c r="C120" s="1066">
        <v>33</v>
      </c>
      <c r="D120" s="1097">
        <v>3</v>
      </c>
      <c r="E120" s="1067">
        <f>C120-D120</f>
        <v>30</v>
      </c>
      <c r="K120" s="971"/>
      <c r="M120" s="971"/>
      <c r="N120" s="971"/>
      <c r="BF120" s="859"/>
      <c r="BG120" s="858"/>
    </row>
    <row r="121" spans="2:59" s="744" customFormat="1" ht="15.75" x14ac:dyDescent="0.25">
      <c r="B121" s="1000" t="s">
        <v>1346</v>
      </c>
      <c r="C121" s="1056">
        <v>20</v>
      </c>
      <c r="D121" s="1096">
        <v>5</v>
      </c>
      <c r="E121" s="1059">
        <f>C121-D121</f>
        <v>15</v>
      </c>
      <c r="BF121" s="859"/>
      <c r="BG121" s="858"/>
    </row>
    <row r="122" spans="2:59" s="744" customFormat="1" ht="15.75" x14ac:dyDescent="0.25">
      <c r="B122" s="1000" t="s">
        <v>1360</v>
      </c>
      <c r="C122" s="1056">
        <v>7</v>
      </c>
      <c r="D122" s="1096">
        <v>3</v>
      </c>
      <c r="E122" s="1059">
        <f t="shared" ref="E122:E144" si="9">C122-D122</f>
        <v>4</v>
      </c>
      <c r="F122" s="488"/>
      <c r="H122" s="858"/>
      <c r="I122" s="858"/>
      <c r="J122" s="858"/>
      <c r="K122" s="858"/>
      <c r="L122" s="858"/>
      <c r="M122" s="858"/>
      <c r="N122" s="858"/>
      <c r="O122" s="858"/>
      <c r="P122" s="858"/>
      <c r="Q122" s="858"/>
      <c r="R122" s="858"/>
      <c r="S122" s="858"/>
      <c r="T122" s="858"/>
      <c r="U122" s="858"/>
      <c r="V122" s="858"/>
      <c r="W122" s="858"/>
      <c r="X122" s="858"/>
      <c r="Y122" s="858"/>
      <c r="Z122" s="858"/>
      <c r="AA122" s="858"/>
      <c r="AB122" s="858"/>
      <c r="AC122" s="858"/>
      <c r="AD122" s="858"/>
      <c r="AE122" s="858"/>
      <c r="AF122" s="858"/>
      <c r="BF122" s="859"/>
      <c r="BG122" s="858"/>
    </row>
    <row r="123" spans="2:59" s="744" customFormat="1" ht="15.75" x14ac:dyDescent="0.25">
      <c r="B123" s="1000" t="s">
        <v>894</v>
      </c>
      <c r="C123" s="1056">
        <v>6</v>
      </c>
      <c r="D123" s="1096">
        <v>1</v>
      </c>
      <c r="E123" s="1059">
        <f t="shared" si="9"/>
        <v>5</v>
      </c>
      <c r="F123" s="488"/>
      <c r="H123" s="1212"/>
      <c r="I123" s="1212"/>
      <c r="J123" s="1212"/>
      <c r="K123" s="1212"/>
      <c r="L123" s="1212"/>
      <c r="M123" s="1212"/>
      <c r="N123" s="1212"/>
      <c r="O123" s="1212"/>
      <c r="P123" s="1212"/>
      <c r="Q123" s="1212"/>
      <c r="R123" s="1212"/>
      <c r="S123" s="1212"/>
      <c r="T123" s="1212"/>
      <c r="U123" s="1212"/>
      <c r="V123" s="1212"/>
      <c r="W123" s="1212"/>
      <c r="X123" s="1212"/>
      <c r="Y123" s="1212"/>
      <c r="Z123" s="1212"/>
      <c r="AA123" s="1212"/>
      <c r="AB123" s="1212"/>
      <c r="AC123" s="1212"/>
      <c r="AD123" s="1212"/>
      <c r="AE123" s="1212"/>
      <c r="AF123" s="1212"/>
      <c r="BF123" s="859"/>
      <c r="BG123" s="858"/>
    </row>
    <row r="124" spans="2:59" s="744" customFormat="1" ht="15.75" x14ac:dyDescent="0.25">
      <c r="B124" s="1000" t="s">
        <v>860</v>
      </c>
      <c r="C124" s="1056">
        <v>5</v>
      </c>
      <c r="D124" s="1096"/>
      <c r="E124" s="1059">
        <f t="shared" si="9"/>
        <v>5</v>
      </c>
      <c r="F124" s="488"/>
      <c r="BF124" s="859"/>
      <c r="BG124" s="858"/>
    </row>
    <row r="125" spans="2:59" s="744" customFormat="1" ht="15.75" x14ac:dyDescent="0.25">
      <c r="B125" s="1000" t="s">
        <v>175</v>
      </c>
      <c r="C125" s="1056">
        <v>2</v>
      </c>
      <c r="D125" s="1096"/>
      <c r="E125" s="1059">
        <f t="shared" si="9"/>
        <v>2</v>
      </c>
      <c r="F125" s="488"/>
      <c r="N125" s="1313"/>
      <c r="O125" s="1313"/>
      <c r="P125" s="1313"/>
      <c r="BF125" s="859"/>
      <c r="BG125" s="858"/>
    </row>
    <row r="126" spans="2:59" s="744" customFormat="1" ht="15.75" x14ac:dyDescent="0.25">
      <c r="B126" s="1000" t="s">
        <v>1134</v>
      </c>
      <c r="C126" s="1056">
        <v>1</v>
      </c>
      <c r="D126" s="1096"/>
      <c r="E126" s="1059">
        <f t="shared" si="9"/>
        <v>1</v>
      </c>
      <c r="F126" s="488"/>
      <c r="N126" s="1313"/>
      <c r="O126" s="1313"/>
      <c r="P126" s="1313"/>
      <c r="BF126" s="859"/>
      <c r="BG126" s="858"/>
    </row>
    <row r="127" spans="2:59" ht="15" x14ac:dyDescent="0.2">
      <c r="B127" s="1000" t="s">
        <v>1365</v>
      </c>
      <c r="C127" s="1056">
        <v>1</v>
      </c>
      <c r="D127" s="1096">
        <v>1</v>
      </c>
      <c r="E127" s="1059">
        <f t="shared" si="9"/>
        <v>0</v>
      </c>
      <c r="N127" s="1312"/>
      <c r="O127" s="1312"/>
      <c r="P127" s="1312"/>
    </row>
    <row r="128" spans="2:59" ht="15" x14ac:dyDescent="0.2">
      <c r="B128" s="1000" t="s">
        <v>1361</v>
      </c>
      <c r="C128" s="1056">
        <v>1</v>
      </c>
      <c r="D128" s="1096"/>
      <c r="E128" s="1059">
        <f t="shared" si="9"/>
        <v>1</v>
      </c>
      <c r="N128" s="1312"/>
      <c r="O128" s="1312"/>
      <c r="P128" s="1312"/>
    </row>
    <row r="129" spans="2:5" ht="15" x14ac:dyDescent="0.2">
      <c r="B129" s="1000" t="s">
        <v>81</v>
      </c>
      <c r="C129" s="1056">
        <v>1</v>
      </c>
      <c r="D129" s="1096"/>
      <c r="E129" s="1059">
        <f t="shared" si="9"/>
        <v>1</v>
      </c>
    </row>
    <row r="130" spans="2:5" ht="15" x14ac:dyDescent="0.2">
      <c r="B130" s="1000" t="s">
        <v>69</v>
      </c>
      <c r="C130" s="1056">
        <v>1</v>
      </c>
      <c r="D130" s="1096"/>
      <c r="E130" s="1059">
        <f t="shared" si="9"/>
        <v>1</v>
      </c>
    </row>
    <row r="131" spans="2:5" ht="15" x14ac:dyDescent="0.2">
      <c r="B131" s="1000" t="s">
        <v>1362</v>
      </c>
      <c r="C131" s="1056">
        <v>1</v>
      </c>
      <c r="D131" s="1096"/>
      <c r="E131" s="1059">
        <f t="shared" si="9"/>
        <v>1</v>
      </c>
    </row>
    <row r="132" spans="2:5" ht="15" x14ac:dyDescent="0.2">
      <c r="B132" s="1000" t="s">
        <v>1033</v>
      </c>
      <c r="C132" s="1056">
        <v>1</v>
      </c>
      <c r="D132" s="1096"/>
      <c r="E132" s="1059">
        <f t="shared" si="9"/>
        <v>1</v>
      </c>
    </row>
    <row r="133" spans="2:5" ht="15" x14ac:dyDescent="0.2">
      <c r="B133" s="1000" t="s">
        <v>790</v>
      </c>
      <c r="C133" s="1056">
        <v>1</v>
      </c>
      <c r="D133" s="1096"/>
      <c r="E133" s="1059">
        <f t="shared" si="9"/>
        <v>1</v>
      </c>
    </row>
    <row r="134" spans="2:5" ht="15" x14ac:dyDescent="0.2">
      <c r="B134" s="1000" t="s">
        <v>956</v>
      </c>
      <c r="C134" s="1056">
        <v>1</v>
      </c>
      <c r="D134" s="1096"/>
      <c r="E134" s="1059">
        <f t="shared" si="9"/>
        <v>1</v>
      </c>
    </row>
    <row r="135" spans="2:5" ht="15" x14ac:dyDescent="0.2">
      <c r="B135" s="1000" t="s">
        <v>1044</v>
      </c>
      <c r="C135" s="1056">
        <v>1</v>
      </c>
      <c r="D135" s="1096"/>
      <c r="E135" s="1059">
        <f t="shared" si="9"/>
        <v>1</v>
      </c>
    </row>
    <row r="136" spans="2:5" ht="15" x14ac:dyDescent="0.2">
      <c r="B136" s="1000" t="s">
        <v>1364</v>
      </c>
      <c r="C136" s="1056">
        <v>1</v>
      </c>
      <c r="D136" s="1096">
        <v>1</v>
      </c>
      <c r="E136" s="1059">
        <f t="shared" si="9"/>
        <v>0</v>
      </c>
    </row>
    <row r="137" spans="2:5" ht="15" x14ac:dyDescent="0.2">
      <c r="B137" s="1000" t="s">
        <v>456</v>
      </c>
      <c r="C137" s="1056">
        <v>1</v>
      </c>
      <c r="D137" s="1096"/>
      <c r="E137" s="1059">
        <f t="shared" si="9"/>
        <v>1</v>
      </c>
    </row>
    <row r="138" spans="2:5" ht="15" x14ac:dyDescent="0.2">
      <c r="B138" s="1000" t="s">
        <v>1048</v>
      </c>
      <c r="C138" s="1056">
        <v>1</v>
      </c>
      <c r="D138" s="1096"/>
      <c r="E138" s="1059">
        <f t="shared" si="9"/>
        <v>1</v>
      </c>
    </row>
    <row r="139" spans="2:5" ht="15" x14ac:dyDescent="0.2">
      <c r="B139" s="1000" t="s">
        <v>662</v>
      </c>
      <c r="C139" s="1056">
        <v>1</v>
      </c>
      <c r="D139" s="1096"/>
      <c r="E139" s="1059">
        <f t="shared" si="9"/>
        <v>1</v>
      </c>
    </row>
    <row r="140" spans="2:5" ht="15" x14ac:dyDescent="0.2">
      <c r="B140" s="1000" t="s">
        <v>1132</v>
      </c>
      <c r="C140" s="1056">
        <v>1</v>
      </c>
      <c r="D140" s="1096"/>
      <c r="E140" s="1059">
        <f t="shared" si="9"/>
        <v>1</v>
      </c>
    </row>
    <row r="141" spans="2:5" ht="15" x14ac:dyDescent="0.2">
      <c r="B141" s="1000" t="s">
        <v>1363</v>
      </c>
      <c r="C141" s="1056">
        <v>1</v>
      </c>
      <c r="D141" s="1096">
        <v>1</v>
      </c>
      <c r="E141" s="1059">
        <f t="shared" si="9"/>
        <v>0</v>
      </c>
    </row>
    <row r="142" spans="2:5" ht="15" x14ac:dyDescent="0.2">
      <c r="B142" s="1000" t="s">
        <v>904</v>
      </c>
      <c r="C142" s="1056">
        <v>1</v>
      </c>
      <c r="D142" s="1096"/>
      <c r="E142" s="1059">
        <f t="shared" si="9"/>
        <v>1</v>
      </c>
    </row>
    <row r="143" spans="2:5" ht="15" x14ac:dyDescent="0.2">
      <c r="B143" s="1000" t="s">
        <v>1331</v>
      </c>
      <c r="C143" s="1056">
        <v>1</v>
      </c>
      <c r="D143" s="1096"/>
      <c r="E143" s="1059">
        <f t="shared" si="9"/>
        <v>1</v>
      </c>
    </row>
    <row r="144" spans="2:5" ht="15" x14ac:dyDescent="0.2">
      <c r="B144" s="1000" t="s">
        <v>1182</v>
      </c>
      <c r="C144" s="1056">
        <v>1</v>
      </c>
      <c r="D144" s="1096"/>
      <c r="E144" s="1059">
        <f t="shared" si="9"/>
        <v>1</v>
      </c>
    </row>
    <row r="145" spans="2:20" ht="15.75" x14ac:dyDescent="0.25">
      <c r="B145" s="1057" t="s">
        <v>968</v>
      </c>
      <c r="C145" s="1058">
        <f>SUBTOTAL(9,C120:C144)</f>
        <v>92</v>
      </c>
      <c r="D145" s="1058">
        <f t="shared" ref="D145:E145" si="10">SUBTOTAL(9,D120:D144)</f>
        <v>15</v>
      </c>
      <c r="E145" s="1058">
        <f t="shared" si="10"/>
        <v>77</v>
      </c>
    </row>
    <row r="146" spans="2:20" ht="15" x14ac:dyDescent="0.2">
      <c r="C146" s="500"/>
      <c r="T146" s="744"/>
    </row>
    <row r="147" spans="2:20" x14ac:dyDescent="0.2">
      <c r="C147" s="500"/>
    </row>
    <row r="148" spans="2:20" x14ac:dyDescent="0.2">
      <c r="C148" s="500"/>
    </row>
    <row r="149" spans="2:20" x14ac:dyDescent="0.2">
      <c r="D149" s="488"/>
    </row>
    <row r="150" spans="2:20" ht="15" x14ac:dyDescent="0.2">
      <c r="D150" s="744"/>
    </row>
    <row r="151" spans="2:20" x14ac:dyDescent="0.2">
      <c r="D151" s="488"/>
    </row>
    <row r="152" spans="2:20" x14ac:dyDescent="0.2">
      <c r="D152" s="488"/>
    </row>
    <row r="153" spans="2:20" x14ac:dyDescent="0.2">
      <c r="D153" s="488"/>
    </row>
    <row r="154" spans="2:20" ht="15" x14ac:dyDescent="0.2">
      <c r="B154" s="744"/>
      <c r="C154" s="744"/>
      <c r="D154" s="744"/>
    </row>
    <row r="155" spans="2:20" x14ac:dyDescent="0.2">
      <c r="D155" s="488"/>
    </row>
    <row r="156" spans="2:20" x14ac:dyDescent="0.2">
      <c r="D156" s="488"/>
    </row>
    <row r="157" spans="2:20" x14ac:dyDescent="0.2">
      <c r="D157" s="488"/>
    </row>
    <row r="158" spans="2:20" x14ac:dyDescent="0.2">
      <c r="D158" s="488"/>
    </row>
    <row r="159" spans="2:20" x14ac:dyDescent="0.2">
      <c r="D159" s="488"/>
    </row>
    <row r="160" spans="2:20" x14ac:dyDescent="0.2">
      <c r="D160" s="488"/>
    </row>
    <row r="161" spans="3:4" x14ac:dyDescent="0.2">
      <c r="D161" s="488"/>
    </row>
    <row r="162" spans="3:4" x14ac:dyDescent="0.2">
      <c r="D162" s="488"/>
    </row>
    <row r="163" spans="3:4" x14ac:dyDescent="0.2">
      <c r="D163" s="488"/>
    </row>
    <row r="164" spans="3:4" x14ac:dyDescent="0.2">
      <c r="D164" s="488"/>
    </row>
    <row r="165" spans="3:4" x14ac:dyDescent="0.2">
      <c r="D165" s="488"/>
    </row>
    <row r="166" spans="3:4" x14ac:dyDescent="0.2">
      <c r="D166" s="488"/>
    </row>
    <row r="167" spans="3:4" x14ac:dyDescent="0.2">
      <c r="D167" s="488"/>
    </row>
    <row r="168" spans="3:4" x14ac:dyDescent="0.2">
      <c r="D168" s="488"/>
    </row>
    <row r="169" spans="3:4" x14ac:dyDescent="0.2">
      <c r="D169" s="488"/>
    </row>
    <row r="170" spans="3:4" x14ac:dyDescent="0.2">
      <c r="D170" s="488"/>
    </row>
    <row r="171" spans="3:4" x14ac:dyDescent="0.2">
      <c r="D171" s="488"/>
    </row>
    <row r="172" spans="3:4" x14ac:dyDescent="0.2">
      <c r="D172" s="488"/>
    </row>
    <row r="173" spans="3:4" x14ac:dyDescent="0.2">
      <c r="D173" s="488"/>
    </row>
    <row r="174" spans="3:4" x14ac:dyDescent="0.2">
      <c r="C174" s="500"/>
    </row>
    <row r="175" spans="3:4" x14ac:dyDescent="0.2">
      <c r="C175" s="500"/>
    </row>
    <row r="176" spans="3:4" x14ac:dyDescent="0.2">
      <c r="C176" s="500"/>
    </row>
    <row r="177" spans="3:3" x14ac:dyDescent="0.2">
      <c r="C177" s="500"/>
    </row>
    <row r="178" spans="3:3" x14ac:dyDescent="0.2">
      <c r="C178" s="500"/>
    </row>
    <row r="179" spans="3:3" x14ac:dyDescent="0.2">
      <c r="C179" s="500"/>
    </row>
    <row r="180" spans="3:3" x14ac:dyDescent="0.2">
      <c r="C180" s="500"/>
    </row>
    <row r="181" spans="3:3" x14ac:dyDescent="0.2">
      <c r="C181" s="500"/>
    </row>
    <row r="182" spans="3:3" x14ac:dyDescent="0.2">
      <c r="C182" s="500"/>
    </row>
    <row r="183" spans="3:3" x14ac:dyDescent="0.2">
      <c r="C183" s="500"/>
    </row>
    <row r="184" spans="3:3" x14ac:dyDescent="0.2">
      <c r="C184" s="500"/>
    </row>
    <row r="185" spans="3:3" x14ac:dyDescent="0.2">
      <c r="C185" s="500"/>
    </row>
    <row r="186" spans="3:3" x14ac:dyDescent="0.2">
      <c r="C186" s="500"/>
    </row>
    <row r="187" spans="3:3" x14ac:dyDescent="0.2">
      <c r="C187" s="500"/>
    </row>
    <row r="188" spans="3:3" x14ac:dyDescent="0.2">
      <c r="C188" s="500"/>
    </row>
    <row r="189" spans="3:3" x14ac:dyDescent="0.2">
      <c r="C189" s="500"/>
    </row>
    <row r="190" spans="3:3" x14ac:dyDescent="0.2">
      <c r="C190" s="500"/>
    </row>
    <row r="191" spans="3:3" x14ac:dyDescent="0.2">
      <c r="C191" s="500"/>
    </row>
    <row r="192" spans="3:3" x14ac:dyDescent="0.2">
      <c r="C192" s="500"/>
    </row>
    <row r="193" spans="3:3" x14ac:dyDescent="0.2">
      <c r="C193" s="500"/>
    </row>
    <row r="194" spans="3:3" x14ac:dyDescent="0.2">
      <c r="C194" s="500"/>
    </row>
    <row r="195" spans="3:3" x14ac:dyDescent="0.2">
      <c r="C195" s="500"/>
    </row>
    <row r="196" spans="3:3" x14ac:dyDescent="0.2">
      <c r="C196" s="500"/>
    </row>
    <row r="197" spans="3:3" x14ac:dyDescent="0.2">
      <c r="C197" s="500"/>
    </row>
    <row r="198" spans="3:3" x14ac:dyDescent="0.2">
      <c r="C198" s="500"/>
    </row>
    <row r="199" spans="3:3" x14ac:dyDescent="0.2">
      <c r="C199" s="500"/>
    </row>
    <row r="200" spans="3:3" x14ac:dyDescent="0.2">
      <c r="C200" s="500"/>
    </row>
    <row r="201" spans="3:3" x14ac:dyDescent="0.2">
      <c r="C201" s="500"/>
    </row>
    <row r="202" spans="3:3" x14ac:dyDescent="0.2">
      <c r="C202" s="500"/>
    </row>
    <row r="203" spans="3:3" x14ac:dyDescent="0.2">
      <c r="C203" s="500"/>
    </row>
    <row r="204" spans="3:3" x14ac:dyDescent="0.2">
      <c r="C204" s="500"/>
    </row>
    <row r="205" spans="3:3" x14ac:dyDescent="0.2">
      <c r="C205" s="500"/>
    </row>
    <row r="206" spans="3:3" x14ac:dyDescent="0.2">
      <c r="C206" s="500"/>
    </row>
    <row r="207" spans="3:3" x14ac:dyDescent="0.2">
      <c r="C207" s="500"/>
    </row>
  </sheetData>
  <autoFilter ref="BK1:BK211" xr:uid="{A230980B-2B00-401B-A6B6-F0925C151C4C}"/>
  <mergeCells count="71">
    <mergeCell ref="R2:U2"/>
    <mergeCell ref="R4:U5"/>
    <mergeCell ref="A2:A7"/>
    <mergeCell ref="F2:I2"/>
    <mergeCell ref="J2:M2"/>
    <mergeCell ref="N2:Q2"/>
    <mergeCell ref="AT2:AW2"/>
    <mergeCell ref="AX2:BA2"/>
    <mergeCell ref="BB2:BF5"/>
    <mergeCell ref="F3:I3"/>
    <mergeCell ref="J3:M3"/>
    <mergeCell ref="N3:Q3"/>
    <mergeCell ref="R3:U3"/>
    <mergeCell ref="V3:Y3"/>
    <mergeCell ref="Z3:AC3"/>
    <mergeCell ref="AD3:AG3"/>
    <mergeCell ref="V2:Y2"/>
    <mergeCell ref="Z2:AC2"/>
    <mergeCell ref="AD2:AG2"/>
    <mergeCell ref="AH2:AK2"/>
    <mergeCell ref="AL2:AO2"/>
    <mergeCell ref="AP2:AS2"/>
    <mergeCell ref="AX3:BA3"/>
    <mergeCell ref="B4:B7"/>
    <mergeCell ref="C4:D7"/>
    <mergeCell ref="F4:I5"/>
    <mergeCell ref="J4:M5"/>
    <mergeCell ref="N4:Q5"/>
    <mergeCell ref="AP4:AS5"/>
    <mergeCell ref="AH3:AK3"/>
    <mergeCell ref="AL3:AO3"/>
    <mergeCell ref="AP3:AS3"/>
    <mergeCell ref="AT3:AW3"/>
    <mergeCell ref="AH6:AK6"/>
    <mergeCell ref="AL6:AO6"/>
    <mergeCell ref="AP6:AS6"/>
    <mergeCell ref="AT6:AW6"/>
    <mergeCell ref="AX6:BA6"/>
    <mergeCell ref="D100:E100"/>
    <mergeCell ref="AT4:AW5"/>
    <mergeCell ref="AX4:BA5"/>
    <mergeCell ref="BG4:BG5"/>
    <mergeCell ref="F6:I6"/>
    <mergeCell ref="J6:M6"/>
    <mergeCell ref="N6:Q6"/>
    <mergeCell ref="R6:U6"/>
    <mergeCell ref="V6:Y6"/>
    <mergeCell ref="Z6:AC6"/>
    <mergeCell ref="AD6:AG6"/>
    <mergeCell ref="V4:Y5"/>
    <mergeCell ref="Z4:AC5"/>
    <mergeCell ref="AD4:AG5"/>
    <mergeCell ref="AH4:AK5"/>
    <mergeCell ref="AL4:AO5"/>
    <mergeCell ref="D101:E101"/>
    <mergeCell ref="BC101:BD101"/>
    <mergeCell ref="B102:B104"/>
    <mergeCell ref="C102:C103"/>
    <mergeCell ref="BC102:BD102"/>
    <mergeCell ref="BC103:BD103"/>
    <mergeCell ref="C104:C105"/>
    <mergeCell ref="BC104:BD104"/>
    <mergeCell ref="BC105:BD105"/>
    <mergeCell ref="N127:P127"/>
    <mergeCell ref="N128:P128"/>
    <mergeCell ref="BC106:BD106"/>
    <mergeCell ref="H115:I115"/>
    <mergeCell ref="H116:I116"/>
    <mergeCell ref="H117:I117"/>
    <mergeCell ref="N125:P125"/>
    <mergeCell ref="N126:P12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4" fitToHeight="0" pageOrder="overThenDown" orientation="landscape" horizontalDpi="4294967294" verticalDpi="4294967294" r:id="rId1"/>
  <headerFooter alignWithMargins="0"/>
  <rowBreaks count="1" manualBreakCount="1">
    <brk id="10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183"/>
  <sheetViews>
    <sheetView showGridLines="0" zoomScale="70" zoomScaleNormal="70" zoomScaleSheetLayoutView="50" workbookViewId="0">
      <pane xSplit="5" ySplit="6" topLeftCell="F40" activePane="bottomRight" state="frozen"/>
      <selection pane="topRight" activeCell="F1" sqref="F1"/>
      <selection pane="bottomLeft" activeCell="A7" sqref="A7"/>
      <selection pane="bottomRight" activeCell="E4" sqref="E4:E5"/>
    </sheetView>
  </sheetViews>
  <sheetFormatPr defaultRowHeight="12.75" x14ac:dyDescent="0.2"/>
  <cols>
    <col min="1" max="1" width="4.5703125" style="488" customWidth="1"/>
    <col min="2" max="2" width="33.28515625" style="488" customWidth="1"/>
    <col min="3" max="3" width="33.85546875" style="488" customWidth="1"/>
    <col min="4" max="4" width="5" style="477" customWidth="1"/>
    <col min="5" max="5" width="22.7109375" style="488" customWidth="1"/>
    <col min="6" max="41" width="8.7109375" style="488" customWidth="1"/>
    <col min="42" max="45" width="10.7109375" style="488" customWidth="1"/>
    <col min="46" max="46" width="10.7109375" style="478" customWidth="1"/>
    <col min="47" max="47" width="17.28515625" style="715" hidden="1" customWidth="1"/>
    <col min="48" max="48" width="3.42578125" style="477" customWidth="1"/>
    <col min="49" max="49" width="11.7109375" style="488" customWidth="1"/>
    <col min="50" max="50" width="12" style="488" customWidth="1"/>
    <col min="51" max="51" width="10.140625" style="488" customWidth="1"/>
    <col min="52" max="16384" width="9.140625" style="488"/>
  </cols>
  <sheetData>
    <row r="1" spans="1:47" s="863" customFormat="1" ht="28.5" customHeight="1" thickBot="1" x14ac:dyDescent="0.45">
      <c r="A1" s="978"/>
      <c r="B1" s="960" t="s">
        <v>722</v>
      </c>
      <c r="C1" s="960"/>
      <c r="D1" s="960"/>
      <c r="E1" s="960"/>
      <c r="F1" s="960"/>
      <c r="G1" s="960"/>
      <c r="H1" s="960">
        <v>1</v>
      </c>
      <c r="I1" s="960"/>
      <c r="J1" s="943"/>
      <c r="K1" s="943">
        <v>2</v>
      </c>
      <c r="L1" s="943"/>
      <c r="M1" s="943"/>
      <c r="N1" s="943"/>
      <c r="O1" s="943">
        <v>3</v>
      </c>
      <c r="P1" s="943"/>
      <c r="Q1" s="943"/>
      <c r="R1" s="943"/>
      <c r="S1" s="943">
        <v>4</v>
      </c>
      <c r="T1" s="943"/>
      <c r="U1" s="943"/>
      <c r="V1" s="943"/>
      <c r="W1" s="943">
        <v>5</v>
      </c>
      <c r="X1" s="943"/>
      <c r="Y1" s="943"/>
      <c r="Z1" s="943"/>
      <c r="AA1" s="943">
        <v>6</v>
      </c>
      <c r="AB1" s="943"/>
      <c r="AC1" s="943"/>
      <c r="AD1" s="943"/>
      <c r="AE1" s="943">
        <v>7</v>
      </c>
      <c r="AF1" s="943"/>
      <c r="AG1" s="943"/>
      <c r="AH1" s="943"/>
      <c r="AI1" s="943"/>
      <c r="AJ1" s="943"/>
      <c r="AK1" s="943"/>
      <c r="AL1" s="943"/>
      <c r="AM1" s="943"/>
      <c r="AN1" s="943"/>
      <c r="AO1" s="943"/>
      <c r="AP1" s="943"/>
      <c r="AQ1" s="943"/>
      <c r="AR1" s="943"/>
      <c r="AS1" s="943"/>
      <c r="AT1" s="944"/>
      <c r="AU1" s="864"/>
    </row>
    <row r="2" spans="1:47" s="859" customFormat="1" ht="49.5" customHeight="1" thickBot="1" x14ac:dyDescent="0.3">
      <c r="A2" s="1274" t="s">
        <v>916</v>
      </c>
      <c r="B2" s="979"/>
      <c r="C2" s="980" t="s">
        <v>841</v>
      </c>
      <c r="D2" s="980"/>
      <c r="E2" s="981"/>
      <c r="F2" s="1276" t="s">
        <v>833</v>
      </c>
      <c r="G2" s="1277"/>
      <c r="H2" s="1277"/>
      <c r="I2" s="1278"/>
      <c r="J2" s="1277" t="s">
        <v>834</v>
      </c>
      <c r="K2" s="1277"/>
      <c r="L2" s="1277"/>
      <c r="M2" s="1277"/>
      <c r="N2" s="1276" t="s">
        <v>835</v>
      </c>
      <c r="O2" s="1277"/>
      <c r="P2" s="1277"/>
      <c r="Q2" s="1278"/>
      <c r="R2" s="1277" t="s">
        <v>836</v>
      </c>
      <c r="S2" s="1277"/>
      <c r="T2" s="1277"/>
      <c r="U2" s="1277"/>
      <c r="V2" s="1276" t="s">
        <v>837</v>
      </c>
      <c r="W2" s="1277"/>
      <c r="X2" s="1277"/>
      <c r="Y2" s="1278"/>
      <c r="Z2" s="1277" t="s">
        <v>836</v>
      </c>
      <c r="AA2" s="1277"/>
      <c r="AB2" s="1277"/>
      <c r="AC2" s="1277"/>
      <c r="AD2" s="1276" t="s">
        <v>970</v>
      </c>
      <c r="AE2" s="1277"/>
      <c r="AF2" s="1277"/>
      <c r="AG2" s="1278"/>
      <c r="AH2" s="1277" t="s">
        <v>833</v>
      </c>
      <c r="AI2" s="1277"/>
      <c r="AJ2" s="1277"/>
      <c r="AK2" s="1277"/>
      <c r="AL2" s="1276" t="s">
        <v>969</v>
      </c>
      <c r="AM2" s="1277"/>
      <c r="AN2" s="1277"/>
      <c r="AO2" s="1278"/>
      <c r="AP2" s="1283" t="s">
        <v>812</v>
      </c>
      <c r="AQ2" s="1283"/>
      <c r="AR2" s="1283"/>
      <c r="AS2" s="1283"/>
      <c r="AT2" s="1284"/>
      <c r="AU2" s="861"/>
    </row>
    <row r="3" spans="1:47" s="859" customFormat="1" ht="36.75" customHeight="1" thickBot="1" x14ac:dyDescent="0.3">
      <c r="A3" s="1275"/>
      <c r="B3" s="979"/>
      <c r="C3" s="980" t="s">
        <v>842</v>
      </c>
      <c r="D3" s="980"/>
      <c r="E3" s="981"/>
      <c r="F3" s="1276" t="s">
        <v>886</v>
      </c>
      <c r="G3" s="1277"/>
      <c r="H3" s="1277"/>
      <c r="I3" s="1278"/>
      <c r="J3" s="1277" t="s">
        <v>887</v>
      </c>
      <c r="K3" s="1277"/>
      <c r="L3" s="1277"/>
      <c r="M3" s="1277"/>
      <c r="N3" s="1276" t="s">
        <v>813</v>
      </c>
      <c r="O3" s="1277"/>
      <c r="P3" s="1277"/>
      <c r="Q3" s="1278"/>
      <c r="R3" s="1277" t="s">
        <v>814</v>
      </c>
      <c r="S3" s="1277"/>
      <c r="T3" s="1277"/>
      <c r="U3" s="1277"/>
      <c r="V3" s="1276" t="s">
        <v>815</v>
      </c>
      <c r="W3" s="1277"/>
      <c r="X3" s="1277"/>
      <c r="Y3" s="1278"/>
      <c r="Z3" s="1277" t="s">
        <v>813</v>
      </c>
      <c r="AA3" s="1277"/>
      <c r="AB3" s="1277"/>
      <c r="AC3" s="1277"/>
      <c r="AD3" s="1276" t="s">
        <v>816</v>
      </c>
      <c r="AE3" s="1277"/>
      <c r="AF3" s="1277"/>
      <c r="AG3" s="1278"/>
      <c r="AH3" s="1277" t="s">
        <v>813</v>
      </c>
      <c r="AI3" s="1277"/>
      <c r="AJ3" s="1277"/>
      <c r="AK3" s="1277"/>
      <c r="AL3" s="1276" t="s">
        <v>888</v>
      </c>
      <c r="AM3" s="1277"/>
      <c r="AN3" s="1277"/>
      <c r="AO3" s="1278"/>
      <c r="AP3" s="1285"/>
      <c r="AQ3" s="1285"/>
      <c r="AR3" s="1285"/>
      <c r="AS3" s="1285"/>
      <c r="AT3" s="1286"/>
      <c r="AU3" s="861"/>
    </row>
    <row r="4" spans="1:47" s="859" customFormat="1" ht="70.5" customHeight="1" x14ac:dyDescent="0.25">
      <c r="A4" s="1275"/>
      <c r="B4" s="1289" t="s">
        <v>1</v>
      </c>
      <c r="C4" s="1289" t="s">
        <v>2</v>
      </c>
      <c r="D4" s="1308"/>
      <c r="E4" s="1353" t="s">
        <v>3</v>
      </c>
      <c r="F4" s="1349" t="s">
        <v>740</v>
      </c>
      <c r="G4" s="1347"/>
      <c r="H4" s="1347"/>
      <c r="I4" s="1350"/>
      <c r="J4" s="1347" t="s">
        <v>741</v>
      </c>
      <c r="K4" s="1347"/>
      <c r="L4" s="1347"/>
      <c r="M4" s="1347"/>
      <c r="N4" s="1349" t="s">
        <v>805</v>
      </c>
      <c r="O4" s="1347"/>
      <c r="P4" s="1347"/>
      <c r="Q4" s="1350"/>
      <c r="R4" s="1347" t="s">
        <v>792</v>
      </c>
      <c r="S4" s="1347"/>
      <c r="T4" s="1347"/>
      <c r="U4" s="1347"/>
      <c r="V4" s="1349" t="s">
        <v>742</v>
      </c>
      <c r="W4" s="1347"/>
      <c r="X4" s="1347"/>
      <c r="Y4" s="1350"/>
      <c r="Z4" s="1347" t="s">
        <v>791</v>
      </c>
      <c r="AA4" s="1347"/>
      <c r="AB4" s="1347"/>
      <c r="AC4" s="1347"/>
      <c r="AD4" s="1349" t="s">
        <v>885</v>
      </c>
      <c r="AE4" s="1347"/>
      <c r="AF4" s="1347"/>
      <c r="AG4" s="1350"/>
      <c r="AH4" s="1347" t="s">
        <v>803</v>
      </c>
      <c r="AI4" s="1347"/>
      <c r="AJ4" s="1347"/>
      <c r="AK4" s="1347"/>
      <c r="AL4" s="1349" t="s">
        <v>743</v>
      </c>
      <c r="AM4" s="1347"/>
      <c r="AN4" s="1347"/>
      <c r="AO4" s="1350"/>
      <c r="AP4" s="1285"/>
      <c r="AQ4" s="1285"/>
      <c r="AR4" s="1285"/>
      <c r="AS4" s="1285"/>
      <c r="AT4" s="1286"/>
      <c r="AU4" s="1279" t="s">
        <v>617</v>
      </c>
    </row>
    <row r="5" spans="1:47" s="859" customFormat="1" ht="45" customHeight="1" thickBot="1" x14ac:dyDescent="0.3">
      <c r="A5" s="1275"/>
      <c r="B5" s="1290"/>
      <c r="C5" s="1290"/>
      <c r="D5" s="1309"/>
      <c r="E5" s="1354"/>
      <c r="F5" s="1351"/>
      <c r="G5" s="1348"/>
      <c r="H5" s="1348"/>
      <c r="I5" s="1352"/>
      <c r="J5" s="1348"/>
      <c r="K5" s="1348"/>
      <c r="L5" s="1348"/>
      <c r="M5" s="1348"/>
      <c r="N5" s="1351"/>
      <c r="O5" s="1348"/>
      <c r="P5" s="1348"/>
      <c r="Q5" s="1352"/>
      <c r="R5" s="1348"/>
      <c r="S5" s="1348"/>
      <c r="T5" s="1348"/>
      <c r="U5" s="1348"/>
      <c r="V5" s="1351"/>
      <c r="W5" s="1348"/>
      <c r="X5" s="1348"/>
      <c r="Y5" s="1352"/>
      <c r="Z5" s="1348"/>
      <c r="AA5" s="1348"/>
      <c r="AB5" s="1348"/>
      <c r="AC5" s="1348"/>
      <c r="AD5" s="1351"/>
      <c r="AE5" s="1348"/>
      <c r="AF5" s="1348"/>
      <c r="AG5" s="1352"/>
      <c r="AH5" s="1348"/>
      <c r="AI5" s="1348"/>
      <c r="AJ5" s="1348"/>
      <c r="AK5" s="1348"/>
      <c r="AL5" s="1351"/>
      <c r="AM5" s="1348"/>
      <c r="AN5" s="1348"/>
      <c r="AO5" s="1352"/>
      <c r="AP5" s="1285"/>
      <c r="AQ5" s="1285"/>
      <c r="AR5" s="1285"/>
      <c r="AS5" s="1285"/>
      <c r="AT5" s="1286"/>
      <c r="AU5" s="1280"/>
    </row>
    <row r="6" spans="1:47" s="859" customFormat="1" ht="22.5" customHeight="1" thickBot="1" x14ac:dyDescent="0.35">
      <c r="A6" s="1344"/>
      <c r="B6" s="1287"/>
      <c r="C6" s="1287"/>
      <c r="D6" s="1310"/>
      <c r="E6" s="889" t="s">
        <v>4</v>
      </c>
      <c r="F6" s="891" t="s">
        <v>804</v>
      </c>
      <c r="G6" s="892">
        <v>1</v>
      </c>
      <c r="H6" s="892">
        <v>2</v>
      </c>
      <c r="I6" s="893">
        <v>3</v>
      </c>
      <c r="J6" s="894" t="s">
        <v>804</v>
      </c>
      <c r="K6" s="892">
        <v>1</v>
      </c>
      <c r="L6" s="892">
        <v>2</v>
      </c>
      <c r="M6" s="895">
        <v>3</v>
      </c>
      <c r="N6" s="891" t="s">
        <v>804</v>
      </c>
      <c r="O6" s="892">
        <v>1</v>
      </c>
      <c r="P6" s="892">
        <v>2</v>
      </c>
      <c r="Q6" s="893">
        <v>3</v>
      </c>
      <c r="R6" s="894" t="s">
        <v>804</v>
      </c>
      <c r="S6" s="892">
        <v>1</v>
      </c>
      <c r="T6" s="892">
        <v>2</v>
      </c>
      <c r="U6" s="895">
        <v>3</v>
      </c>
      <c r="V6" s="891" t="s">
        <v>804</v>
      </c>
      <c r="W6" s="892">
        <v>1</v>
      </c>
      <c r="X6" s="892">
        <v>2</v>
      </c>
      <c r="Y6" s="893">
        <v>3</v>
      </c>
      <c r="Z6" s="894" t="s">
        <v>804</v>
      </c>
      <c r="AA6" s="892">
        <v>1</v>
      </c>
      <c r="AB6" s="892">
        <v>2</v>
      </c>
      <c r="AC6" s="895">
        <v>3</v>
      </c>
      <c r="AD6" s="891" t="s">
        <v>804</v>
      </c>
      <c r="AE6" s="892">
        <v>1</v>
      </c>
      <c r="AF6" s="892">
        <v>2</v>
      </c>
      <c r="AG6" s="893">
        <v>3</v>
      </c>
      <c r="AH6" s="894" t="s">
        <v>804</v>
      </c>
      <c r="AI6" s="892">
        <v>1</v>
      </c>
      <c r="AJ6" s="892">
        <v>2</v>
      </c>
      <c r="AK6" s="895">
        <v>3</v>
      </c>
      <c r="AL6" s="891" t="s">
        <v>804</v>
      </c>
      <c r="AM6" s="892">
        <v>1</v>
      </c>
      <c r="AN6" s="892">
        <v>2</v>
      </c>
      <c r="AO6" s="893">
        <v>3</v>
      </c>
      <c r="AP6" s="898" t="s">
        <v>804</v>
      </c>
      <c r="AQ6" s="902">
        <v>1</v>
      </c>
      <c r="AR6" s="906">
        <v>2</v>
      </c>
      <c r="AS6" s="908">
        <v>3</v>
      </c>
      <c r="AT6" s="912" t="s">
        <v>811</v>
      </c>
      <c r="AU6" s="861"/>
    </row>
    <row r="7" spans="1:47" s="744" customFormat="1" ht="17.25" customHeight="1" x14ac:dyDescent="0.25">
      <c r="A7" s="888">
        <v>1</v>
      </c>
      <c r="B7" s="882" t="s">
        <v>918</v>
      </c>
      <c r="C7" s="883" t="s">
        <v>627</v>
      </c>
      <c r="D7" s="964" t="s">
        <v>890</v>
      </c>
      <c r="E7" s="1060" t="s">
        <v>860</v>
      </c>
      <c r="F7" s="865">
        <v>300</v>
      </c>
      <c r="G7" s="866"/>
      <c r="H7" s="866"/>
      <c r="I7" s="867"/>
      <c r="J7" s="868"/>
      <c r="K7" s="869"/>
      <c r="L7" s="869"/>
      <c r="M7" s="870"/>
      <c r="N7" s="871"/>
      <c r="O7" s="869"/>
      <c r="P7" s="869"/>
      <c r="Q7" s="867"/>
      <c r="R7" s="868"/>
      <c r="S7" s="869"/>
      <c r="T7" s="869"/>
      <c r="U7" s="870"/>
      <c r="V7" s="871"/>
      <c r="W7" s="869"/>
      <c r="X7" s="869"/>
      <c r="Y7" s="867"/>
      <c r="Z7" s="868"/>
      <c r="AA7" s="869"/>
      <c r="AB7" s="869"/>
      <c r="AC7" s="870"/>
      <c r="AD7" s="871"/>
      <c r="AE7" s="869"/>
      <c r="AF7" s="869"/>
      <c r="AG7" s="867"/>
      <c r="AH7" s="868"/>
      <c r="AI7" s="869"/>
      <c r="AJ7" s="869"/>
      <c r="AK7" s="870"/>
      <c r="AL7" s="871"/>
      <c r="AM7" s="869"/>
      <c r="AN7" s="869"/>
      <c r="AO7" s="867"/>
      <c r="AP7" s="899">
        <f>F7+J7+N7+R7+V7+Z7+AD7+AH7+AL7</f>
        <v>300</v>
      </c>
      <c r="AQ7" s="903">
        <f>G7+K7+O7+S7+W7+AA7+AE7+AI7+AM7</f>
        <v>0</v>
      </c>
      <c r="AR7" s="899">
        <f>H7+L7+P7+T7+X7+AB7+AF7+AJ7+AN7</f>
        <v>0</v>
      </c>
      <c r="AS7" s="909">
        <f>I7+M7+Q7+U7+Y7+AC7+AG7+AK7+AO7</f>
        <v>0</v>
      </c>
      <c r="AT7" s="896">
        <f>SUM(AP7:AS7)</f>
        <v>300</v>
      </c>
      <c r="AU7" s="759"/>
    </row>
    <row r="8" spans="1:47" s="744" customFormat="1" ht="17.25" customHeight="1" x14ac:dyDescent="0.25">
      <c r="A8" s="888">
        <f>A7+1</f>
        <v>2</v>
      </c>
      <c r="B8" s="884" t="s">
        <v>744</v>
      </c>
      <c r="C8" s="829" t="s">
        <v>745</v>
      </c>
      <c r="D8" s="965" t="s">
        <v>889</v>
      </c>
      <c r="E8" s="961" t="s">
        <v>891</v>
      </c>
      <c r="F8" s="828">
        <v>294.5</v>
      </c>
      <c r="G8" s="872"/>
      <c r="H8" s="872"/>
      <c r="I8" s="873"/>
      <c r="J8" s="874"/>
      <c r="K8" s="853"/>
      <c r="L8" s="853"/>
      <c r="M8" s="851"/>
      <c r="N8" s="852"/>
      <c r="O8" s="853"/>
      <c r="P8" s="853"/>
      <c r="Q8" s="873"/>
      <c r="R8" s="874"/>
      <c r="S8" s="853"/>
      <c r="T8" s="853"/>
      <c r="U8" s="851"/>
      <c r="V8" s="852"/>
      <c r="W8" s="853"/>
      <c r="X8" s="853"/>
      <c r="Y8" s="873"/>
      <c r="Z8" s="874"/>
      <c r="AA8" s="853"/>
      <c r="AB8" s="853"/>
      <c r="AC8" s="851"/>
      <c r="AD8" s="852"/>
      <c r="AE8" s="853"/>
      <c r="AF8" s="853"/>
      <c r="AG8" s="873"/>
      <c r="AH8" s="874"/>
      <c r="AI8" s="853"/>
      <c r="AJ8" s="853"/>
      <c r="AK8" s="851"/>
      <c r="AL8" s="852"/>
      <c r="AM8" s="853"/>
      <c r="AN8" s="853"/>
      <c r="AO8" s="873"/>
      <c r="AP8" s="900">
        <f t="shared" ref="AP8:AP58" si="0">F8+J8+N8+R8+V8+Z8+AD8+AH8+AL8</f>
        <v>294.5</v>
      </c>
      <c r="AQ8" s="904">
        <f t="shared" ref="AQ8:AQ58" si="1">G8+K8+O8+S8+W8+AA8+AE8+AI8+AM8</f>
        <v>0</v>
      </c>
      <c r="AR8" s="900">
        <f t="shared" ref="AR8:AR58" si="2">H8+L8+P8+T8+X8+AB8+AF8+AJ8+AN8</f>
        <v>0</v>
      </c>
      <c r="AS8" s="910">
        <f t="shared" ref="AS8:AS58" si="3">I8+M8+Q8+U8+Y8+AC8+AG8+AK8+AO8</f>
        <v>0</v>
      </c>
      <c r="AT8" s="897">
        <f>SUM(AP8:AS8)</f>
        <v>294.5</v>
      </c>
      <c r="AU8" s="767"/>
    </row>
    <row r="9" spans="1:47" s="744" customFormat="1" ht="17.25" customHeight="1" x14ac:dyDescent="0.25">
      <c r="A9" s="888">
        <f t="shared" ref="A9:A73" si="4">A8+1</f>
        <v>3</v>
      </c>
      <c r="B9" s="884" t="s">
        <v>746</v>
      </c>
      <c r="C9" s="829" t="s">
        <v>747</v>
      </c>
      <c r="D9" s="965" t="s">
        <v>889</v>
      </c>
      <c r="E9" s="962" t="s">
        <v>131</v>
      </c>
      <c r="F9" s="875">
        <v>290</v>
      </c>
      <c r="G9" s="876"/>
      <c r="H9" s="876"/>
      <c r="I9" s="873"/>
      <c r="J9" s="874"/>
      <c r="K9" s="853"/>
      <c r="L9" s="853"/>
      <c r="M9" s="851"/>
      <c r="N9" s="852"/>
      <c r="O9" s="853">
        <v>237.75</v>
      </c>
      <c r="P9" s="853"/>
      <c r="Q9" s="873"/>
      <c r="R9" s="874"/>
      <c r="S9" s="853">
        <v>208</v>
      </c>
      <c r="T9" s="853"/>
      <c r="U9" s="851"/>
      <c r="V9" s="852"/>
      <c r="W9" s="853"/>
      <c r="X9" s="853"/>
      <c r="Y9" s="873"/>
      <c r="Z9" s="874"/>
      <c r="AA9" s="853"/>
      <c r="AB9" s="853"/>
      <c r="AC9" s="851"/>
      <c r="AD9" s="852"/>
      <c r="AE9" s="853">
        <v>272.25</v>
      </c>
      <c r="AF9" s="853"/>
      <c r="AG9" s="873"/>
      <c r="AH9" s="874"/>
      <c r="AI9" s="853"/>
      <c r="AJ9" s="853"/>
      <c r="AK9" s="851"/>
      <c r="AL9" s="852"/>
      <c r="AM9" s="853"/>
      <c r="AN9" s="853"/>
      <c r="AO9" s="873"/>
      <c r="AP9" s="900">
        <f t="shared" si="0"/>
        <v>290</v>
      </c>
      <c r="AQ9" s="904">
        <f t="shared" si="1"/>
        <v>718</v>
      </c>
      <c r="AR9" s="900">
        <f t="shared" si="2"/>
        <v>0</v>
      </c>
      <c r="AS9" s="910">
        <f t="shared" si="3"/>
        <v>0</v>
      </c>
      <c r="AT9" s="897">
        <f t="shared" ref="AT9:AT59" si="5">SUM(AP9:AS9)</f>
        <v>1008</v>
      </c>
      <c r="AU9" s="767"/>
    </row>
    <row r="10" spans="1:47" s="744" customFormat="1" ht="17.25" customHeight="1" x14ac:dyDescent="0.25">
      <c r="A10" s="888">
        <f t="shared" si="4"/>
        <v>4</v>
      </c>
      <c r="B10" s="884" t="s">
        <v>831</v>
      </c>
      <c r="C10" s="829" t="s">
        <v>749</v>
      </c>
      <c r="D10" s="965" t="s">
        <v>889</v>
      </c>
      <c r="E10" s="961" t="s">
        <v>131</v>
      </c>
      <c r="F10" s="828">
        <v>271.5</v>
      </c>
      <c r="G10" s="872"/>
      <c r="H10" s="872"/>
      <c r="I10" s="873"/>
      <c r="J10" s="874"/>
      <c r="K10" s="853" t="s">
        <v>23</v>
      </c>
      <c r="L10" s="853"/>
      <c r="M10" s="851"/>
      <c r="N10" s="852"/>
      <c r="O10" s="853"/>
      <c r="P10" s="853"/>
      <c r="Q10" s="873"/>
      <c r="R10" s="874"/>
      <c r="S10" s="853">
        <v>226.5</v>
      </c>
      <c r="T10" s="853"/>
      <c r="U10" s="851"/>
      <c r="V10" s="852"/>
      <c r="W10" s="853"/>
      <c r="X10" s="853"/>
      <c r="Y10" s="873"/>
      <c r="Z10" s="874"/>
      <c r="AA10" s="853"/>
      <c r="AB10" s="853"/>
      <c r="AC10" s="851"/>
      <c r="AD10" s="852"/>
      <c r="AE10" s="853">
        <v>219.25</v>
      </c>
      <c r="AF10" s="853"/>
      <c r="AG10" s="873"/>
      <c r="AH10" s="874"/>
      <c r="AI10" s="853"/>
      <c r="AJ10" s="853"/>
      <c r="AK10" s="851"/>
      <c r="AL10" s="852"/>
      <c r="AM10" s="853"/>
      <c r="AN10" s="853"/>
      <c r="AO10" s="873"/>
      <c r="AP10" s="900">
        <f t="shared" si="0"/>
        <v>271.5</v>
      </c>
      <c r="AQ10" s="904">
        <f>G10+O10+S10+W10+AA10+AE10+AI10+AM10</f>
        <v>445.75</v>
      </c>
      <c r="AR10" s="900">
        <f t="shared" si="2"/>
        <v>0</v>
      </c>
      <c r="AS10" s="910">
        <f t="shared" si="3"/>
        <v>0</v>
      </c>
      <c r="AT10" s="897">
        <f t="shared" si="5"/>
        <v>717.25</v>
      </c>
      <c r="AU10" s="767"/>
    </row>
    <row r="11" spans="1:47" s="744" customFormat="1" ht="17.25" customHeight="1" x14ac:dyDescent="0.25">
      <c r="A11" s="888">
        <f t="shared" si="4"/>
        <v>5</v>
      </c>
      <c r="B11" s="884" t="s">
        <v>735</v>
      </c>
      <c r="C11" s="829" t="s">
        <v>634</v>
      </c>
      <c r="D11" s="965" t="s">
        <v>890</v>
      </c>
      <c r="E11" s="961" t="s">
        <v>899</v>
      </c>
      <c r="F11" s="828">
        <v>235</v>
      </c>
      <c r="G11" s="872"/>
      <c r="H11" s="872"/>
      <c r="I11" s="873"/>
      <c r="J11" s="874">
        <v>244.5</v>
      </c>
      <c r="K11" s="853"/>
      <c r="L11" s="853"/>
      <c r="M11" s="851"/>
      <c r="N11" s="852"/>
      <c r="O11" s="853"/>
      <c r="P11" s="853"/>
      <c r="Q11" s="873"/>
      <c r="R11" s="874"/>
      <c r="S11" s="853"/>
      <c r="T11" s="853"/>
      <c r="U11" s="851"/>
      <c r="V11" s="852"/>
      <c r="W11" s="853"/>
      <c r="X11" s="853"/>
      <c r="Y11" s="873"/>
      <c r="Z11" s="874"/>
      <c r="AA11" s="853"/>
      <c r="AB11" s="853"/>
      <c r="AC11" s="851"/>
      <c r="AD11" s="852"/>
      <c r="AE11" s="853"/>
      <c r="AF11" s="853"/>
      <c r="AG11" s="873"/>
      <c r="AH11" s="874"/>
      <c r="AI11" s="853"/>
      <c r="AJ11" s="853"/>
      <c r="AK11" s="851"/>
      <c r="AL11" s="852"/>
      <c r="AM11" s="853"/>
      <c r="AN11" s="853"/>
      <c r="AO11" s="873"/>
      <c r="AP11" s="900">
        <f t="shared" si="0"/>
        <v>479.5</v>
      </c>
      <c r="AQ11" s="904">
        <f t="shared" si="1"/>
        <v>0</v>
      </c>
      <c r="AR11" s="900">
        <f t="shared" si="2"/>
        <v>0</v>
      </c>
      <c r="AS11" s="910">
        <f t="shared" si="3"/>
        <v>0</v>
      </c>
      <c r="AT11" s="897">
        <f t="shared" si="5"/>
        <v>479.5</v>
      </c>
      <c r="AU11" s="767"/>
    </row>
    <row r="12" spans="1:47" s="744" customFormat="1" ht="17.25" customHeight="1" x14ac:dyDescent="0.25">
      <c r="A12" s="888">
        <f t="shared" si="4"/>
        <v>6</v>
      </c>
      <c r="B12" s="884" t="s">
        <v>750</v>
      </c>
      <c r="C12" s="829" t="s">
        <v>751</v>
      </c>
      <c r="D12" s="965" t="s">
        <v>890</v>
      </c>
      <c r="E12" s="961" t="s">
        <v>892</v>
      </c>
      <c r="F12" s="828">
        <v>212</v>
      </c>
      <c r="G12" s="872"/>
      <c r="H12" s="872"/>
      <c r="I12" s="873"/>
      <c r="J12" s="874">
        <v>225.5</v>
      </c>
      <c r="K12" s="853"/>
      <c r="L12" s="853"/>
      <c r="M12" s="851"/>
      <c r="N12" s="852"/>
      <c r="O12" s="853"/>
      <c r="P12" s="853"/>
      <c r="Q12" s="873"/>
      <c r="R12" s="874" t="s">
        <v>778</v>
      </c>
      <c r="S12" s="853"/>
      <c r="T12" s="853"/>
      <c r="U12" s="851"/>
      <c r="V12" s="852"/>
      <c r="W12" s="853"/>
      <c r="X12" s="853"/>
      <c r="Y12" s="873"/>
      <c r="Z12" s="874"/>
      <c r="AA12" s="853"/>
      <c r="AB12" s="853"/>
      <c r="AC12" s="851"/>
      <c r="AD12" s="852"/>
      <c r="AE12" s="853"/>
      <c r="AF12" s="853"/>
      <c r="AG12" s="873"/>
      <c r="AH12" s="874"/>
      <c r="AI12" s="853"/>
      <c r="AJ12" s="853"/>
      <c r="AK12" s="851"/>
      <c r="AL12" s="852"/>
      <c r="AM12" s="853"/>
      <c r="AN12" s="853"/>
      <c r="AO12" s="873"/>
      <c r="AP12" s="900">
        <f>F12+J12+N12+V12+Z12+AD12+AH12+AL12</f>
        <v>437.5</v>
      </c>
      <c r="AQ12" s="904">
        <f t="shared" si="1"/>
        <v>0</v>
      </c>
      <c r="AR12" s="900">
        <f t="shared" si="2"/>
        <v>0</v>
      </c>
      <c r="AS12" s="910">
        <f t="shared" si="3"/>
        <v>0</v>
      </c>
      <c r="AT12" s="897">
        <f t="shared" si="5"/>
        <v>437.5</v>
      </c>
      <c r="AU12" s="823"/>
    </row>
    <row r="13" spans="1:47" s="744" customFormat="1" ht="17.25" customHeight="1" x14ac:dyDescent="0.25">
      <c r="A13" s="888">
        <f t="shared" si="4"/>
        <v>7</v>
      </c>
      <c r="B13" s="884" t="s">
        <v>752</v>
      </c>
      <c r="C13" s="829" t="s">
        <v>753</v>
      </c>
      <c r="D13" s="965" t="s">
        <v>890</v>
      </c>
      <c r="E13" s="961" t="s">
        <v>175</v>
      </c>
      <c r="F13" s="828">
        <v>205.5</v>
      </c>
      <c r="G13" s="872"/>
      <c r="H13" s="872"/>
      <c r="I13" s="873"/>
      <c r="J13" s="874"/>
      <c r="K13" s="853"/>
      <c r="L13" s="853"/>
      <c r="M13" s="851"/>
      <c r="N13" s="852"/>
      <c r="O13" s="853"/>
      <c r="P13" s="853"/>
      <c r="Q13" s="873"/>
      <c r="R13" s="874"/>
      <c r="S13" s="853"/>
      <c r="T13" s="853"/>
      <c r="U13" s="851"/>
      <c r="V13" s="852"/>
      <c r="W13" s="853"/>
      <c r="X13" s="853"/>
      <c r="Y13" s="873"/>
      <c r="Z13" s="874"/>
      <c r="AA13" s="853"/>
      <c r="AB13" s="853"/>
      <c r="AC13" s="851"/>
      <c r="AD13" s="852"/>
      <c r="AE13" s="853"/>
      <c r="AF13" s="853"/>
      <c r="AG13" s="873"/>
      <c r="AH13" s="874"/>
      <c r="AI13" s="853"/>
      <c r="AJ13" s="853"/>
      <c r="AK13" s="851"/>
      <c r="AL13" s="852">
        <v>232</v>
      </c>
      <c r="AM13" s="853"/>
      <c r="AN13" s="853"/>
      <c r="AO13" s="873"/>
      <c r="AP13" s="900">
        <f t="shared" si="0"/>
        <v>437.5</v>
      </c>
      <c r="AQ13" s="904">
        <f t="shared" si="1"/>
        <v>0</v>
      </c>
      <c r="AR13" s="900">
        <f t="shared" si="2"/>
        <v>0</v>
      </c>
      <c r="AS13" s="910">
        <f t="shared" si="3"/>
        <v>0</v>
      </c>
      <c r="AT13" s="897">
        <f t="shared" si="5"/>
        <v>437.5</v>
      </c>
      <c r="AU13" s="767"/>
    </row>
    <row r="14" spans="1:47" s="744" customFormat="1" ht="17.25" customHeight="1" x14ac:dyDescent="0.25">
      <c r="A14" s="888">
        <f t="shared" si="4"/>
        <v>8</v>
      </c>
      <c r="B14" s="884" t="s">
        <v>729</v>
      </c>
      <c r="C14" s="829" t="s">
        <v>754</v>
      </c>
      <c r="D14" s="965" t="s">
        <v>890</v>
      </c>
      <c r="E14" s="961" t="s">
        <v>131</v>
      </c>
      <c r="F14" s="828">
        <v>202.5</v>
      </c>
      <c r="G14" s="872"/>
      <c r="H14" s="872"/>
      <c r="I14" s="873"/>
      <c r="J14" s="874"/>
      <c r="K14" s="853"/>
      <c r="L14" s="853"/>
      <c r="M14" s="851"/>
      <c r="N14" s="852"/>
      <c r="O14" s="853"/>
      <c r="P14" s="853"/>
      <c r="Q14" s="873"/>
      <c r="R14" s="874"/>
      <c r="S14" s="853"/>
      <c r="T14" s="853"/>
      <c r="U14" s="851"/>
      <c r="V14" s="852">
        <v>234</v>
      </c>
      <c r="W14" s="853"/>
      <c r="X14" s="853"/>
      <c r="Y14" s="873"/>
      <c r="Z14" s="874"/>
      <c r="AA14" s="853"/>
      <c r="AB14" s="853"/>
      <c r="AC14" s="851"/>
      <c r="AD14" s="852"/>
      <c r="AE14" s="853"/>
      <c r="AF14" s="853"/>
      <c r="AG14" s="873"/>
      <c r="AH14" s="874"/>
      <c r="AI14" s="853"/>
      <c r="AJ14" s="853"/>
      <c r="AK14" s="851"/>
      <c r="AL14" s="852"/>
      <c r="AM14" s="853"/>
      <c r="AN14" s="853"/>
      <c r="AO14" s="873"/>
      <c r="AP14" s="900">
        <f t="shared" si="0"/>
        <v>436.5</v>
      </c>
      <c r="AQ14" s="904">
        <f t="shared" si="1"/>
        <v>0</v>
      </c>
      <c r="AR14" s="900">
        <f t="shared" si="2"/>
        <v>0</v>
      </c>
      <c r="AS14" s="910">
        <f t="shared" si="3"/>
        <v>0</v>
      </c>
      <c r="AT14" s="897">
        <f t="shared" si="5"/>
        <v>436.5</v>
      </c>
      <c r="AU14" s="767"/>
    </row>
    <row r="15" spans="1:47" s="744" customFormat="1" ht="17.25" customHeight="1" x14ac:dyDescent="0.25">
      <c r="A15" s="888">
        <f t="shared" si="4"/>
        <v>9</v>
      </c>
      <c r="B15" s="884" t="s">
        <v>294</v>
      </c>
      <c r="C15" s="829" t="s">
        <v>755</v>
      </c>
      <c r="D15" s="965" t="s">
        <v>890</v>
      </c>
      <c r="E15" s="961" t="s">
        <v>801</v>
      </c>
      <c r="F15" s="828">
        <v>186.5</v>
      </c>
      <c r="G15" s="872"/>
      <c r="H15" s="872"/>
      <c r="I15" s="873"/>
      <c r="J15" s="874"/>
      <c r="K15" s="853"/>
      <c r="L15" s="853"/>
      <c r="M15" s="851"/>
      <c r="N15" s="852"/>
      <c r="O15" s="853"/>
      <c r="P15" s="853"/>
      <c r="Q15" s="873"/>
      <c r="R15" s="874"/>
      <c r="S15" s="853"/>
      <c r="T15" s="853"/>
      <c r="U15" s="851"/>
      <c r="V15" s="852">
        <v>260.5</v>
      </c>
      <c r="W15" s="853"/>
      <c r="X15" s="853"/>
      <c r="Y15" s="873"/>
      <c r="Z15" s="874"/>
      <c r="AA15" s="853"/>
      <c r="AB15" s="853"/>
      <c r="AC15" s="851"/>
      <c r="AD15" s="852"/>
      <c r="AE15" s="853">
        <v>169.75</v>
      </c>
      <c r="AF15" s="853"/>
      <c r="AG15" s="873"/>
      <c r="AH15" s="874"/>
      <c r="AI15" s="853">
        <v>190</v>
      </c>
      <c r="AJ15" s="853"/>
      <c r="AK15" s="851"/>
      <c r="AL15" s="852"/>
      <c r="AM15" s="853"/>
      <c r="AN15" s="853"/>
      <c r="AO15" s="873"/>
      <c r="AP15" s="900">
        <f t="shared" si="0"/>
        <v>447</v>
      </c>
      <c r="AQ15" s="904">
        <f t="shared" si="1"/>
        <v>359.75</v>
      </c>
      <c r="AR15" s="900">
        <f t="shared" si="2"/>
        <v>0</v>
      </c>
      <c r="AS15" s="910">
        <f t="shared" si="3"/>
        <v>0</v>
      </c>
      <c r="AT15" s="897">
        <f t="shared" si="5"/>
        <v>806.75</v>
      </c>
      <c r="AU15" s="823"/>
    </row>
    <row r="16" spans="1:47" s="744" customFormat="1" ht="17.25" customHeight="1" x14ac:dyDescent="0.25">
      <c r="A16" s="888">
        <f t="shared" si="4"/>
        <v>10</v>
      </c>
      <c r="B16" s="884" t="s">
        <v>756</v>
      </c>
      <c r="C16" s="829" t="s">
        <v>757</v>
      </c>
      <c r="D16" s="965" t="s">
        <v>889</v>
      </c>
      <c r="E16" s="961" t="s">
        <v>801</v>
      </c>
      <c r="F16" s="828" t="s">
        <v>23</v>
      </c>
      <c r="G16" s="872"/>
      <c r="H16" s="872"/>
      <c r="I16" s="873"/>
      <c r="J16" s="874"/>
      <c r="K16" s="853"/>
      <c r="L16" s="853"/>
      <c r="M16" s="851"/>
      <c r="N16" s="852"/>
      <c r="O16" s="853"/>
      <c r="P16" s="853"/>
      <c r="Q16" s="873"/>
      <c r="R16" s="874">
        <v>270</v>
      </c>
      <c r="S16" s="853"/>
      <c r="T16" s="853"/>
      <c r="U16" s="851"/>
      <c r="V16" s="852"/>
      <c r="W16" s="853"/>
      <c r="X16" s="853"/>
      <c r="Y16" s="873"/>
      <c r="Z16" s="874"/>
      <c r="AA16" s="853"/>
      <c r="AB16" s="853"/>
      <c r="AC16" s="851"/>
      <c r="AD16" s="852"/>
      <c r="AE16" s="853"/>
      <c r="AF16" s="853"/>
      <c r="AG16" s="873"/>
      <c r="AH16" s="874"/>
      <c r="AI16" s="853">
        <v>160.5</v>
      </c>
      <c r="AJ16" s="853"/>
      <c r="AK16" s="851"/>
      <c r="AL16" s="852"/>
      <c r="AM16" s="853"/>
      <c r="AN16" s="853"/>
      <c r="AO16" s="873"/>
      <c r="AP16" s="900">
        <f>J16+N16+R16+V16+Z16+AD16+AH16+AL16</f>
        <v>270</v>
      </c>
      <c r="AQ16" s="904">
        <f t="shared" si="1"/>
        <v>160.5</v>
      </c>
      <c r="AR16" s="900">
        <f t="shared" si="2"/>
        <v>0</v>
      </c>
      <c r="AS16" s="910">
        <f t="shared" si="3"/>
        <v>0</v>
      </c>
      <c r="AT16" s="897">
        <f t="shared" si="5"/>
        <v>430.5</v>
      </c>
      <c r="AU16" s="767"/>
    </row>
    <row r="17" spans="1:47" s="744" customFormat="1" ht="17.25" customHeight="1" x14ac:dyDescent="0.25">
      <c r="A17" s="888">
        <f t="shared" si="4"/>
        <v>11</v>
      </c>
      <c r="B17" s="884" t="s">
        <v>758</v>
      </c>
      <c r="C17" s="829" t="s">
        <v>759</v>
      </c>
      <c r="D17" s="965" t="s">
        <v>889</v>
      </c>
      <c r="E17" s="961" t="s">
        <v>662</v>
      </c>
      <c r="F17" s="828" t="s">
        <v>23</v>
      </c>
      <c r="G17" s="872"/>
      <c r="H17" s="872"/>
      <c r="I17" s="873"/>
      <c r="J17" s="874"/>
      <c r="K17" s="853"/>
      <c r="L17" s="853"/>
      <c r="M17" s="851"/>
      <c r="N17" s="852"/>
      <c r="O17" s="853"/>
      <c r="P17" s="853"/>
      <c r="Q17" s="873"/>
      <c r="R17" s="874"/>
      <c r="S17" s="853"/>
      <c r="T17" s="853"/>
      <c r="U17" s="851"/>
      <c r="V17" s="852"/>
      <c r="W17" s="853"/>
      <c r="X17" s="853"/>
      <c r="Y17" s="873"/>
      <c r="Z17" s="874"/>
      <c r="AA17" s="853"/>
      <c r="AB17" s="853"/>
      <c r="AC17" s="851"/>
      <c r="AD17" s="852"/>
      <c r="AE17" s="853"/>
      <c r="AF17" s="853"/>
      <c r="AG17" s="873"/>
      <c r="AH17" s="874"/>
      <c r="AI17" s="853"/>
      <c r="AJ17" s="853"/>
      <c r="AK17" s="851"/>
      <c r="AL17" s="852"/>
      <c r="AM17" s="853"/>
      <c r="AN17" s="853"/>
      <c r="AO17" s="873"/>
      <c r="AP17" s="900">
        <f>J17+N17+R17+V17+Z17+AD17+AH17+AL17</f>
        <v>0</v>
      </c>
      <c r="AQ17" s="904">
        <f t="shared" si="1"/>
        <v>0</v>
      </c>
      <c r="AR17" s="900">
        <f t="shared" si="2"/>
        <v>0</v>
      </c>
      <c r="AS17" s="910">
        <f t="shared" si="3"/>
        <v>0</v>
      </c>
      <c r="AT17" s="897">
        <f t="shared" si="5"/>
        <v>0</v>
      </c>
      <c r="AU17" s="767"/>
    </row>
    <row r="18" spans="1:47" s="744" customFormat="1" ht="17.25" customHeight="1" x14ac:dyDescent="0.25">
      <c r="A18" s="888">
        <f t="shared" si="4"/>
        <v>12</v>
      </c>
      <c r="B18" s="884" t="s">
        <v>760</v>
      </c>
      <c r="C18" s="829" t="s">
        <v>761</v>
      </c>
      <c r="D18" s="965" t="s">
        <v>889</v>
      </c>
      <c r="E18" s="961" t="s">
        <v>762</v>
      </c>
      <c r="F18" s="828" t="s">
        <v>23</v>
      </c>
      <c r="G18" s="872"/>
      <c r="H18" s="872"/>
      <c r="I18" s="873"/>
      <c r="J18" s="874"/>
      <c r="K18" s="853"/>
      <c r="L18" s="853"/>
      <c r="M18" s="851"/>
      <c r="N18" s="852"/>
      <c r="O18" s="853"/>
      <c r="P18" s="853"/>
      <c r="Q18" s="873"/>
      <c r="R18" s="874"/>
      <c r="S18" s="853"/>
      <c r="T18" s="853"/>
      <c r="U18" s="851"/>
      <c r="V18" s="852"/>
      <c r="W18" s="853"/>
      <c r="X18" s="853"/>
      <c r="Y18" s="873"/>
      <c r="Z18" s="874"/>
      <c r="AA18" s="853"/>
      <c r="AB18" s="853"/>
      <c r="AC18" s="851"/>
      <c r="AD18" s="852"/>
      <c r="AE18" s="853"/>
      <c r="AF18" s="853"/>
      <c r="AG18" s="873"/>
      <c r="AH18" s="874"/>
      <c r="AI18" s="853"/>
      <c r="AJ18" s="853"/>
      <c r="AK18" s="851"/>
      <c r="AL18" s="852"/>
      <c r="AM18" s="853"/>
      <c r="AN18" s="853"/>
      <c r="AO18" s="873"/>
      <c r="AP18" s="900">
        <f>J18+N18+R18+V18+Z18+AD18+AH18+AL18</f>
        <v>0</v>
      </c>
      <c r="AQ18" s="904">
        <f t="shared" si="1"/>
        <v>0</v>
      </c>
      <c r="AR18" s="900">
        <f t="shared" si="2"/>
        <v>0</v>
      </c>
      <c r="AS18" s="910">
        <f t="shared" si="3"/>
        <v>0</v>
      </c>
      <c r="AT18" s="897">
        <f t="shared" si="5"/>
        <v>0</v>
      </c>
      <c r="AU18" s="767"/>
    </row>
    <row r="19" spans="1:47" s="744" customFormat="1" ht="17.25" customHeight="1" x14ac:dyDescent="0.25">
      <c r="A19" s="888">
        <f t="shared" si="4"/>
        <v>13</v>
      </c>
      <c r="B19" s="913" t="s">
        <v>739</v>
      </c>
      <c r="C19" s="914" t="s">
        <v>748</v>
      </c>
      <c r="D19" s="965" t="s">
        <v>890</v>
      </c>
      <c r="E19" s="961" t="s">
        <v>131</v>
      </c>
      <c r="F19" s="828">
        <v>278.5</v>
      </c>
      <c r="G19" s="853"/>
      <c r="H19" s="877"/>
      <c r="I19" s="873"/>
      <c r="J19" s="874">
        <v>273</v>
      </c>
      <c r="K19" s="853"/>
      <c r="L19" s="853"/>
      <c r="M19" s="851"/>
      <c r="N19" s="852"/>
      <c r="O19" s="853"/>
      <c r="P19" s="853"/>
      <c r="Q19" s="873"/>
      <c r="R19" s="874"/>
      <c r="S19" s="853"/>
      <c r="T19" s="853"/>
      <c r="U19" s="851"/>
      <c r="V19" s="852"/>
      <c r="W19" s="853"/>
      <c r="X19" s="853"/>
      <c r="Y19" s="873"/>
      <c r="Z19" s="874"/>
      <c r="AA19" s="853"/>
      <c r="AB19" s="853"/>
      <c r="AC19" s="851"/>
      <c r="AD19" s="852"/>
      <c r="AE19" s="853"/>
      <c r="AF19" s="853"/>
      <c r="AG19" s="873"/>
      <c r="AH19" s="874"/>
      <c r="AI19" s="853"/>
      <c r="AJ19" s="853"/>
      <c r="AK19" s="851"/>
      <c r="AL19" s="852"/>
      <c r="AM19" s="853"/>
      <c r="AN19" s="853"/>
      <c r="AO19" s="873"/>
      <c r="AP19" s="901">
        <f>F19+J19+N19+R19+V19+Z19+AD19+AH19+AL19</f>
        <v>551.5</v>
      </c>
      <c r="AQ19" s="904">
        <f t="shared" si="1"/>
        <v>0</v>
      </c>
      <c r="AR19" s="900">
        <f t="shared" si="2"/>
        <v>0</v>
      </c>
      <c r="AS19" s="910">
        <f t="shared" si="3"/>
        <v>0</v>
      </c>
      <c r="AT19" s="897">
        <f t="shared" si="5"/>
        <v>551.5</v>
      </c>
      <c r="AU19" s="823"/>
    </row>
    <row r="20" spans="1:47" s="744" customFormat="1" ht="17.25" customHeight="1" x14ac:dyDescent="0.25">
      <c r="A20" s="888">
        <f t="shared" si="4"/>
        <v>14</v>
      </c>
      <c r="B20" s="884" t="s">
        <v>739</v>
      </c>
      <c r="C20" s="829" t="s">
        <v>625</v>
      </c>
      <c r="D20" s="965" t="s">
        <v>889</v>
      </c>
      <c r="E20" s="961" t="s">
        <v>174</v>
      </c>
      <c r="F20" s="828"/>
      <c r="G20" s="853">
        <v>158</v>
      </c>
      <c r="H20" s="877"/>
      <c r="I20" s="873"/>
      <c r="J20" s="874"/>
      <c r="K20" s="853"/>
      <c r="L20" s="853"/>
      <c r="M20" s="851"/>
      <c r="N20" s="852"/>
      <c r="O20" s="853"/>
      <c r="P20" s="853"/>
      <c r="Q20" s="873"/>
      <c r="R20" s="874"/>
      <c r="S20" s="853"/>
      <c r="T20" s="853"/>
      <c r="U20" s="851"/>
      <c r="V20" s="852"/>
      <c r="W20" s="853"/>
      <c r="X20" s="853"/>
      <c r="Y20" s="873"/>
      <c r="Z20" s="874"/>
      <c r="AA20" s="853"/>
      <c r="AB20" s="853"/>
      <c r="AC20" s="851"/>
      <c r="AD20" s="852"/>
      <c r="AE20" s="853"/>
      <c r="AF20" s="853"/>
      <c r="AG20" s="873"/>
      <c r="AH20" s="874"/>
      <c r="AI20" s="853"/>
      <c r="AJ20" s="853"/>
      <c r="AK20" s="851"/>
      <c r="AL20" s="852"/>
      <c r="AM20" s="853"/>
      <c r="AN20" s="853"/>
      <c r="AO20" s="873"/>
      <c r="AP20" s="900">
        <f>F20+J20+N20+R20+V20+Z20+AD20+AH20+AL20</f>
        <v>0</v>
      </c>
      <c r="AQ20" s="904">
        <f t="shared" ref="AQ20" si="6">G20+K20+O20+S20+W20+AA20+AE20+AI20+AM20</f>
        <v>158</v>
      </c>
      <c r="AR20" s="900">
        <f t="shared" ref="AR20" si="7">H20+L20+P20+T20+X20+AB20+AF20+AJ20+AN20</f>
        <v>0</v>
      </c>
      <c r="AS20" s="910">
        <f t="shared" ref="AS20" si="8">I20+M20+Q20+U20+Y20+AC20+AG20+AK20+AO20</f>
        <v>0</v>
      </c>
      <c r="AT20" s="897">
        <f t="shared" ref="AT20" si="9">SUM(AP20:AS20)</f>
        <v>158</v>
      </c>
      <c r="AU20" s="823"/>
    </row>
    <row r="21" spans="1:47" s="744" customFormat="1" ht="17.25" customHeight="1" x14ac:dyDescent="0.25">
      <c r="A21" s="888">
        <f t="shared" si="4"/>
        <v>15</v>
      </c>
      <c r="B21" s="884" t="s">
        <v>771</v>
      </c>
      <c r="C21" s="829" t="s">
        <v>772</v>
      </c>
      <c r="D21" s="965" t="s">
        <v>889</v>
      </c>
      <c r="E21" s="958" t="s">
        <v>801</v>
      </c>
      <c r="F21" s="878"/>
      <c r="G21" s="879"/>
      <c r="H21" s="879"/>
      <c r="I21" s="873"/>
      <c r="J21" s="874">
        <v>209</v>
      </c>
      <c r="K21" s="853"/>
      <c r="L21" s="853"/>
      <c r="M21" s="851"/>
      <c r="N21" s="852"/>
      <c r="O21" s="853"/>
      <c r="P21" s="853"/>
      <c r="Q21" s="873"/>
      <c r="R21" s="874"/>
      <c r="S21" s="853"/>
      <c r="T21" s="853"/>
      <c r="U21" s="851"/>
      <c r="V21" s="852"/>
      <c r="W21" s="853"/>
      <c r="X21" s="853"/>
      <c r="Y21" s="873"/>
      <c r="Z21" s="874"/>
      <c r="AA21" s="853"/>
      <c r="AB21" s="853"/>
      <c r="AC21" s="851"/>
      <c r="AD21" s="852"/>
      <c r="AE21" s="853"/>
      <c r="AF21" s="853"/>
      <c r="AG21" s="873"/>
      <c r="AH21" s="874"/>
      <c r="AI21" s="853"/>
      <c r="AJ21" s="853"/>
      <c r="AK21" s="851"/>
      <c r="AL21" s="852"/>
      <c r="AM21" s="853"/>
      <c r="AN21" s="853"/>
      <c r="AO21" s="873"/>
      <c r="AP21" s="900">
        <f t="shared" si="0"/>
        <v>209</v>
      </c>
      <c r="AQ21" s="904">
        <f t="shared" si="1"/>
        <v>0</v>
      </c>
      <c r="AR21" s="900">
        <f t="shared" si="2"/>
        <v>0</v>
      </c>
      <c r="AS21" s="910">
        <f t="shared" si="3"/>
        <v>0</v>
      </c>
      <c r="AT21" s="897">
        <f t="shared" si="5"/>
        <v>209</v>
      </c>
      <c r="AU21" s="767"/>
    </row>
    <row r="22" spans="1:47" s="744" customFormat="1" ht="17.25" customHeight="1" x14ac:dyDescent="0.25">
      <c r="A22" s="888">
        <f t="shared" si="4"/>
        <v>16</v>
      </c>
      <c r="B22" s="884" t="s">
        <v>832</v>
      </c>
      <c r="C22" s="829" t="s">
        <v>557</v>
      </c>
      <c r="D22" s="965" t="s">
        <v>890</v>
      </c>
      <c r="E22" s="958" t="s">
        <v>860</v>
      </c>
      <c r="F22" s="878"/>
      <c r="G22" s="879"/>
      <c r="H22" s="879"/>
      <c r="I22" s="873"/>
      <c r="J22" s="874"/>
      <c r="K22" s="853"/>
      <c r="L22" s="853"/>
      <c r="M22" s="851"/>
      <c r="N22" s="852"/>
      <c r="O22" s="853"/>
      <c r="P22" s="853"/>
      <c r="Q22" s="873"/>
      <c r="R22" s="874">
        <v>235</v>
      </c>
      <c r="S22" s="853"/>
      <c r="T22" s="853"/>
      <c r="U22" s="851"/>
      <c r="V22" s="852"/>
      <c r="W22" s="853"/>
      <c r="X22" s="853"/>
      <c r="Y22" s="873"/>
      <c r="Z22" s="874"/>
      <c r="AA22" s="853"/>
      <c r="AB22" s="853"/>
      <c r="AC22" s="851"/>
      <c r="AD22" s="852"/>
      <c r="AE22" s="853"/>
      <c r="AF22" s="853"/>
      <c r="AG22" s="873"/>
      <c r="AH22" s="874"/>
      <c r="AI22" s="853"/>
      <c r="AJ22" s="853"/>
      <c r="AK22" s="851"/>
      <c r="AL22" s="852"/>
      <c r="AM22" s="853"/>
      <c r="AN22" s="853"/>
      <c r="AO22" s="873"/>
      <c r="AP22" s="900">
        <f t="shared" si="0"/>
        <v>235</v>
      </c>
      <c r="AQ22" s="904">
        <f t="shared" si="1"/>
        <v>0</v>
      </c>
      <c r="AR22" s="900">
        <f t="shared" si="2"/>
        <v>0</v>
      </c>
      <c r="AS22" s="910">
        <f t="shared" si="3"/>
        <v>0</v>
      </c>
      <c r="AT22" s="897">
        <f t="shared" si="5"/>
        <v>235</v>
      </c>
      <c r="AU22" s="809"/>
    </row>
    <row r="23" spans="1:47" s="744" customFormat="1" ht="17.25" customHeight="1" x14ac:dyDescent="0.25">
      <c r="A23" s="888">
        <f t="shared" si="4"/>
        <v>17</v>
      </c>
      <c r="B23" s="884" t="s">
        <v>829</v>
      </c>
      <c r="C23" s="829" t="s">
        <v>776</v>
      </c>
      <c r="D23" s="965" t="s">
        <v>890</v>
      </c>
      <c r="E23" s="958" t="s">
        <v>777</v>
      </c>
      <c r="F23" s="878"/>
      <c r="G23" s="879"/>
      <c r="H23" s="879"/>
      <c r="I23" s="873"/>
      <c r="J23" s="874"/>
      <c r="K23" s="853"/>
      <c r="L23" s="853"/>
      <c r="M23" s="851"/>
      <c r="N23" s="852"/>
      <c r="O23" s="853"/>
      <c r="P23" s="853"/>
      <c r="Q23" s="873"/>
      <c r="R23" s="874" t="s">
        <v>23</v>
      </c>
      <c r="S23" s="853"/>
      <c r="T23" s="853"/>
      <c r="U23" s="851"/>
      <c r="V23" s="852"/>
      <c r="W23" s="853"/>
      <c r="X23" s="853"/>
      <c r="Y23" s="873"/>
      <c r="Z23" s="874"/>
      <c r="AA23" s="853"/>
      <c r="AB23" s="853"/>
      <c r="AC23" s="851"/>
      <c r="AD23" s="852"/>
      <c r="AE23" s="853"/>
      <c r="AF23" s="853"/>
      <c r="AG23" s="873"/>
      <c r="AH23" s="874"/>
      <c r="AI23" s="853"/>
      <c r="AJ23" s="853"/>
      <c r="AK23" s="851"/>
      <c r="AL23" s="852"/>
      <c r="AM23" s="853"/>
      <c r="AN23" s="853"/>
      <c r="AO23" s="873"/>
      <c r="AP23" s="900">
        <f>F23+J23+N23+V23+Z23+AD23+AH23+AL23</f>
        <v>0</v>
      </c>
      <c r="AQ23" s="904">
        <f t="shared" si="1"/>
        <v>0</v>
      </c>
      <c r="AR23" s="900">
        <f t="shared" si="2"/>
        <v>0</v>
      </c>
      <c r="AS23" s="910">
        <f t="shared" si="3"/>
        <v>0</v>
      </c>
      <c r="AT23" s="897">
        <f t="shared" si="5"/>
        <v>0</v>
      </c>
      <c r="AU23" s="809"/>
    </row>
    <row r="24" spans="1:47" s="744" customFormat="1" ht="17.25" customHeight="1" x14ac:dyDescent="0.25">
      <c r="A24" s="888">
        <f t="shared" si="4"/>
        <v>18</v>
      </c>
      <c r="B24" s="884" t="s">
        <v>925</v>
      </c>
      <c r="C24" s="829" t="s">
        <v>783</v>
      </c>
      <c r="D24" s="965" t="s">
        <v>889</v>
      </c>
      <c r="E24" s="963" t="s">
        <v>131</v>
      </c>
      <c r="F24" s="878"/>
      <c r="G24" s="879"/>
      <c r="H24" s="879"/>
      <c r="I24" s="873"/>
      <c r="J24" s="874"/>
      <c r="K24" s="853"/>
      <c r="L24" s="853"/>
      <c r="M24" s="851"/>
      <c r="N24" s="852"/>
      <c r="O24" s="853"/>
      <c r="P24" s="853"/>
      <c r="Q24" s="873"/>
      <c r="R24" s="874"/>
      <c r="S24" s="853"/>
      <c r="T24" s="853"/>
      <c r="U24" s="851"/>
      <c r="V24" s="852">
        <v>267</v>
      </c>
      <c r="W24" s="853"/>
      <c r="X24" s="853"/>
      <c r="Y24" s="873"/>
      <c r="Z24" s="874"/>
      <c r="AA24" s="853"/>
      <c r="AB24" s="853"/>
      <c r="AC24" s="851"/>
      <c r="AD24" s="852"/>
      <c r="AE24" s="853">
        <v>174.75</v>
      </c>
      <c r="AF24" s="853"/>
      <c r="AG24" s="873"/>
      <c r="AH24" s="874"/>
      <c r="AI24" s="853"/>
      <c r="AJ24" s="853"/>
      <c r="AK24" s="851"/>
      <c r="AL24" s="852"/>
      <c r="AM24" s="853"/>
      <c r="AN24" s="853"/>
      <c r="AO24" s="873"/>
      <c r="AP24" s="900">
        <f t="shared" si="0"/>
        <v>267</v>
      </c>
      <c r="AQ24" s="904">
        <f t="shared" si="1"/>
        <v>174.75</v>
      </c>
      <c r="AR24" s="900">
        <f t="shared" si="2"/>
        <v>0</v>
      </c>
      <c r="AS24" s="910">
        <f t="shared" si="3"/>
        <v>0</v>
      </c>
      <c r="AT24" s="897">
        <f t="shared" si="5"/>
        <v>441.75</v>
      </c>
      <c r="AU24" s="809"/>
    </row>
    <row r="25" spans="1:47" s="744" customFormat="1" ht="17.25" customHeight="1" x14ac:dyDescent="0.25">
      <c r="A25" s="888">
        <f t="shared" si="4"/>
        <v>19</v>
      </c>
      <c r="B25" s="884" t="s">
        <v>821</v>
      </c>
      <c r="C25" s="829" t="s">
        <v>784</v>
      </c>
      <c r="D25" s="965" t="s">
        <v>889</v>
      </c>
      <c r="E25" s="958" t="s">
        <v>893</v>
      </c>
      <c r="F25" s="878"/>
      <c r="G25" s="879"/>
      <c r="H25" s="879"/>
      <c r="I25" s="873"/>
      <c r="J25" s="874"/>
      <c r="K25" s="853"/>
      <c r="L25" s="853"/>
      <c r="M25" s="851"/>
      <c r="N25" s="852"/>
      <c r="O25" s="853"/>
      <c r="P25" s="853"/>
      <c r="Q25" s="873"/>
      <c r="R25" s="874"/>
      <c r="S25" s="853"/>
      <c r="T25" s="853"/>
      <c r="U25" s="851"/>
      <c r="V25" s="852">
        <v>248</v>
      </c>
      <c r="W25" s="853"/>
      <c r="X25" s="853"/>
      <c r="Y25" s="873"/>
      <c r="Z25" s="874"/>
      <c r="AA25" s="853"/>
      <c r="AB25" s="853"/>
      <c r="AC25" s="851"/>
      <c r="AD25" s="852"/>
      <c r="AE25" s="853"/>
      <c r="AF25" s="853"/>
      <c r="AG25" s="873"/>
      <c r="AH25" s="874"/>
      <c r="AI25" s="853"/>
      <c r="AJ25" s="853"/>
      <c r="AK25" s="851"/>
      <c r="AL25" s="852"/>
      <c r="AM25" s="853"/>
      <c r="AN25" s="853"/>
      <c r="AO25" s="873"/>
      <c r="AP25" s="900">
        <f t="shared" si="0"/>
        <v>248</v>
      </c>
      <c r="AQ25" s="904">
        <f t="shared" si="1"/>
        <v>0</v>
      </c>
      <c r="AR25" s="900">
        <f t="shared" si="2"/>
        <v>0</v>
      </c>
      <c r="AS25" s="910">
        <f t="shared" si="3"/>
        <v>0</v>
      </c>
      <c r="AT25" s="897">
        <f t="shared" si="5"/>
        <v>248</v>
      </c>
      <c r="AU25" s="809"/>
    </row>
    <row r="26" spans="1:47" s="744" customFormat="1" ht="17.25" customHeight="1" x14ac:dyDescent="0.25">
      <c r="A26" s="888">
        <f t="shared" si="4"/>
        <v>20</v>
      </c>
      <c r="B26" s="884" t="s">
        <v>926</v>
      </c>
      <c r="C26" s="829" t="s">
        <v>785</v>
      </c>
      <c r="D26" s="965" t="s">
        <v>890</v>
      </c>
      <c r="E26" s="963" t="s">
        <v>801</v>
      </c>
      <c r="F26" s="878"/>
      <c r="G26" s="879"/>
      <c r="H26" s="879"/>
      <c r="I26" s="873"/>
      <c r="J26" s="874"/>
      <c r="K26" s="853"/>
      <c r="L26" s="853"/>
      <c r="M26" s="851"/>
      <c r="N26" s="852"/>
      <c r="O26" s="853"/>
      <c r="P26" s="853"/>
      <c r="Q26" s="873"/>
      <c r="R26" s="874"/>
      <c r="S26" s="853"/>
      <c r="T26" s="853"/>
      <c r="U26" s="851"/>
      <c r="V26" s="852">
        <v>231</v>
      </c>
      <c r="W26" s="853"/>
      <c r="X26" s="853"/>
      <c r="Y26" s="873"/>
      <c r="Z26" s="874"/>
      <c r="AA26" s="853"/>
      <c r="AB26" s="853"/>
      <c r="AC26" s="851"/>
      <c r="AD26" s="852"/>
      <c r="AE26" s="853"/>
      <c r="AF26" s="853"/>
      <c r="AG26" s="873"/>
      <c r="AH26" s="874"/>
      <c r="AI26" s="853"/>
      <c r="AJ26" s="853"/>
      <c r="AK26" s="851"/>
      <c r="AL26" s="852"/>
      <c r="AM26" s="853"/>
      <c r="AN26" s="853"/>
      <c r="AO26" s="873"/>
      <c r="AP26" s="900">
        <f t="shared" si="0"/>
        <v>231</v>
      </c>
      <c r="AQ26" s="904">
        <f t="shared" si="1"/>
        <v>0</v>
      </c>
      <c r="AR26" s="900">
        <f t="shared" si="2"/>
        <v>0</v>
      </c>
      <c r="AS26" s="910">
        <f t="shared" si="3"/>
        <v>0</v>
      </c>
      <c r="AT26" s="897">
        <f t="shared" si="5"/>
        <v>231</v>
      </c>
      <c r="AU26" s="808"/>
    </row>
    <row r="27" spans="1:47" s="744" customFormat="1" ht="17.25" customHeight="1" x14ac:dyDescent="0.25">
      <c r="A27" s="888">
        <f t="shared" si="4"/>
        <v>21</v>
      </c>
      <c r="B27" s="884" t="s">
        <v>821</v>
      </c>
      <c r="C27" s="829" t="s">
        <v>786</v>
      </c>
      <c r="D27" s="965" t="s">
        <v>889</v>
      </c>
      <c r="E27" s="958" t="s">
        <v>900</v>
      </c>
      <c r="F27" s="878"/>
      <c r="G27" s="879"/>
      <c r="H27" s="879"/>
      <c r="I27" s="873"/>
      <c r="J27" s="874"/>
      <c r="K27" s="853"/>
      <c r="L27" s="853"/>
      <c r="M27" s="851"/>
      <c r="N27" s="852"/>
      <c r="O27" s="853"/>
      <c r="P27" s="853"/>
      <c r="Q27" s="873"/>
      <c r="R27" s="874"/>
      <c r="S27" s="853"/>
      <c r="T27" s="853"/>
      <c r="U27" s="851"/>
      <c r="V27" s="852">
        <v>221.5</v>
      </c>
      <c r="W27" s="853"/>
      <c r="X27" s="853"/>
      <c r="Y27" s="873"/>
      <c r="Z27" s="874"/>
      <c r="AA27" s="853"/>
      <c r="AB27" s="853"/>
      <c r="AC27" s="851"/>
      <c r="AD27" s="852"/>
      <c r="AE27" s="853"/>
      <c r="AF27" s="853"/>
      <c r="AG27" s="873"/>
      <c r="AH27" s="874"/>
      <c r="AI27" s="853"/>
      <c r="AJ27" s="853"/>
      <c r="AK27" s="851"/>
      <c r="AL27" s="852"/>
      <c r="AM27" s="853"/>
      <c r="AN27" s="853"/>
      <c r="AO27" s="873"/>
      <c r="AP27" s="900">
        <f t="shared" si="0"/>
        <v>221.5</v>
      </c>
      <c r="AQ27" s="904">
        <f t="shared" si="1"/>
        <v>0</v>
      </c>
      <c r="AR27" s="900">
        <f t="shared" si="2"/>
        <v>0</v>
      </c>
      <c r="AS27" s="910">
        <f t="shared" si="3"/>
        <v>0</v>
      </c>
      <c r="AT27" s="897">
        <f t="shared" si="5"/>
        <v>221.5</v>
      </c>
      <c r="AU27" s="808"/>
    </row>
    <row r="28" spans="1:47" s="744" customFormat="1" ht="17.25" customHeight="1" x14ac:dyDescent="0.25">
      <c r="A28" s="888">
        <f t="shared" si="4"/>
        <v>22</v>
      </c>
      <c r="B28" s="884" t="s">
        <v>866</v>
      </c>
      <c r="C28" s="829" t="s">
        <v>787</v>
      </c>
      <c r="D28" s="965" t="s">
        <v>890</v>
      </c>
      <c r="E28" s="958" t="s">
        <v>790</v>
      </c>
      <c r="F28" s="878"/>
      <c r="G28" s="879"/>
      <c r="H28" s="879"/>
      <c r="I28" s="873"/>
      <c r="J28" s="874"/>
      <c r="K28" s="853"/>
      <c r="L28" s="853"/>
      <c r="M28" s="851"/>
      <c r="N28" s="852"/>
      <c r="O28" s="853"/>
      <c r="P28" s="853"/>
      <c r="Q28" s="873"/>
      <c r="R28" s="874"/>
      <c r="S28" s="853"/>
      <c r="T28" s="853"/>
      <c r="U28" s="851"/>
      <c r="V28" s="852"/>
      <c r="W28" s="853"/>
      <c r="X28" s="853"/>
      <c r="Y28" s="873"/>
      <c r="Z28" s="874">
        <v>255</v>
      </c>
      <c r="AA28" s="853"/>
      <c r="AB28" s="853"/>
      <c r="AC28" s="851"/>
      <c r="AD28" s="852">
        <v>281</v>
      </c>
      <c r="AE28" s="853"/>
      <c r="AF28" s="853"/>
      <c r="AG28" s="873"/>
      <c r="AH28" s="874"/>
      <c r="AI28" s="853"/>
      <c r="AJ28" s="853"/>
      <c r="AK28" s="851"/>
      <c r="AL28" s="852"/>
      <c r="AM28" s="853"/>
      <c r="AN28" s="853"/>
      <c r="AO28" s="873"/>
      <c r="AP28" s="900">
        <f t="shared" si="0"/>
        <v>536</v>
      </c>
      <c r="AQ28" s="904">
        <f t="shared" si="1"/>
        <v>0</v>
      </c>
      <c r="AR28" s="900">
        <f t="shared" si="2"/>
        <v>0</v>
      </c>
      <c r="AS28" s="910">
        <f t="shared" si="3"/>
        <v>0</v>
      </c>
      <c r="AT28" s="897">
        <f t="shared" si="5"/>
        <v>536</v>
      </c>
      <c r="AU28" s="809"/>
    </row>
    <row r="29" spans="1:47" s="744" customFormat="1" ht="17.25" customHeight="1" x14ac:dyDescent="0.25">
      <c r="A29" s="888">
        <f t="shared" si="4"/>
        <v>23</v>
      </c>
      <c r="B29" s="884" t="s">
        <v>324</v>
      </c>
      <c r="C29" s="829" t="s">
        <v>788</v>
      </c>
      <c r="D29" s="965" t="s">
        <v>890</v>
      </c>
      <c r="E29" s="958" t="s">
        <v>894</v>
      </c>
      <c r="F29" s="878"/>
      <c r="G29" s="879"/>
      <c r="H29" s="879"/>
      <c r="I29" s="873"/>
      <c r="J29" s="874"/>
      <c r="K29" s="853"/>
      <c r="L29" s="853"/>
      <c r="M29" s="851"/>
      <c r="N29" s="852"/>
      <c r="O29" s="853"/>
      <c r="P29" s="853"/>
      <c r="Q29" s="873"/>
      <c r="R29" s="874"/>
      <c r="S29" s="853"/>
      <c r="T29" s="853"/>
      <c r="U29" s="851"/>
      <c r="V29" s="852"/>
      <c r="W29" s="853"/>
      <c r="X29" s="853"/>
      <c r="Y29" s="873"/>
      <c r="Z29" s="874">
        <v>218</v>
      </c>
      <c r="AA29" s="853"/>
      <c r="AB29" s="853"/>
      <c r="AC29" s="851"/>
      <c r="AD29" s="852"/>
      <c r="AE29" s="853"/>
      <c r="AF29" s="853"/>
      <c r="AG29" s="873"/>
      <c r="AH29" s="874"/>
      <c r="AI29" s="853"/>
      <c r="AJ29" s="853"/>
      <c r="AK29" s="851"/>
      <c r="AL29" s="852"/>
      <c r="AM29" s="853"/>
      <c r="AN29" s="853"/>
      <c r="AO29" s="873"/>
      <c r="AP29" s="900">
        <f t="shared" si="0"/>
        <v>218</v>
      </c>
      <c r="AQ29" s="904">
        <f t="shared" si="1"/>
        <v>0</v>
      </c>
      <c r="AR29" s="900">
        <f t="shared" si="2"/>
        <v>0</v>
      </c>
      <c r="AS29" s="910">
        <f t="shared" si="3"/>
        <v>0</v>
      </c>
      <c r="AT29" s="897">
        <f t="shared" si="5"/>
        <v>218</v>
      </c>
      <c r="AU29" s="809"/>
    </row>
    <row r="30" spans="1:47" s="744" customFormat="1" ht="17.25" customHeight="1" x14ac:dyDescent="0.25">
      <c r="A30" s="888">
        <f t="shared" si="4"/>
        <v>24</v>
      </c>
      <c r="B30" s="884" t="s">
        <v>824</v>
      </c>
      <c r="C30" s="829" t="s">
        <v>789</v>
      </c>
      <c r="D30" s="965" t="s">
        <v>890</v>
      </c>
      <c r="E30" s="958" t="s">
        <v>902</v>
      </c>
      <c r="F30" s="878"/>
      <c r="G30" s="879"/>
      <c r="H30" s="879"/>
      <c r="I30" s="873"/>
      <c r="J30" s="874"/>
      <c r="K30" s="853"/>
      <c r="L30" s="853"/>
      <c r="M30" s="851"/>
      <c r="N30" s="852"/>
      <c r="O30" s="853"/>
      <c r="P30" s="853"/>
      <c r="Q30" s="873"/>
      <c r="R30" s="874"/>
      <c r="S30" s="853"/>
      <c r="T30" s="853"/>
      <c r="U30" s="851"/>
      <c r="V30" s="852"/>
      <c r="W30" s="853"/>
      <c r="X30" s="853"/>
      <c r="Y30" s="873"/>
      <c r="Z30" s="874">
        <v>180.5</v>
      </c>
      <c r="AA30" s="853"/>
      <c r="AB30" s="853"/>
      <c r="AC30" s="851"/>
      <c r="AD30" s="852"/>
      <c r="AE30" s="853"/>
      <c r="AF30" s="853"/>
      <c r="AG30" s="873"/>
      <c r="AH30" s="874"/>
      <c r="AI30" s="853"/>
      <c r="AJ30" s="853"/>
      <c r="AK30" s="851"/>
      <c r="AL30" s="852"/>
      <c r="AM30" s="853"/>
      <c r="AN30" s="853"/>
      <c r="AO30" s="873"/>
      <c r="AP30" s="900">
        <f t="shared" si="0"/>
        <v>180.5</v>
      </c>
      <c r="AQ30" s="904">
        <f t="shared" si="1"/>
        <v>0</v>
      </c>
      <c r="AR30" s="900">
        <f t="shared" si="2"/>
        <v>0</v>
      </c>
      <c r="AS30" s="910">
        <f t="shared" si="3"/>
        <v>0</v>
      </c>
      <c r="AT30" s="897">
        <f t="shared" si="5"/>
        <v>180.5</v>
      </c>
      <c r="AU30" s="808"/>
    </row>
    <row r="31" spans="1:47" s="744" customFormat="1" ht="17.25" customHeight="1" x14ac:dyDescent="0.25">
      <c r="A31" s="888">
        <f t="shared" si="4"/>
        <v>25</v>
      </c>
      <c r="B31" s="884" t="s">
        <v>830</v>
      </c>
      <c r="C31" s="829" t="s">
        <v>748</v>
      </c>
      <c r="D31" s="965" t="s">
        <v>890</v>
      </c>
      <c r="E31" s="958" t="s">
        <v>131</v>
      </c>
      <c r="F31" s="878"/>
      <c r="G31" s="879"/>
      <c r="H31" s="879"/>
      <c r="I31" s="873"/>
      <c r="J31" s="874"/>
      <c r="K31" s="853"/>
      <c r="L31" s="853"/>
      <c r="M31" s="851"/>
      <c r="N31" s="852"/>
      <c r="O31" s="853"/>
      <c r="P31" s="853"/>
      <c r="Q31" s="873"/>
      <c r="R31" s="874"/>
      <c r="S31" s="853"/>
      <c r="T31" s="853"/>
      <c r="U31" s="851"/>
      <c r="V31" s="852"/>
      <c r="W31" s="853"/>
      <c r="X31" s="853"/>
      <c r="Y31" s="873"/>
      <c r="Z31" s="874">
        <v>160.5</v>
      </c>
      <c r="AA31" s="853"/>
      <c r="AB31" s="853"/>
      <c r="AC31" s="851"/>
      <c r="AD31" s="852"/>
      <c r="AE31" s="853"/>
      <c r="AF31" s="853"/>
      <c r="AG31" s="873"/>
      <c r="AH31" s="874"/>
      <c r="AI31" s="853"/>
      <c r="AJ31" s="853"/>
      <c r="AK31" s="851"/>
      <c r="AL31" s="852"/>
      <c r="AM31" s="853"/>
      <c r="AN31" s="853"/>
      <c r="AO31" s="873"/>
      <c r="AP31" s="900">
        <f t="shared" si="0"/>
        <v>160.5</v>
      </c>
      <c r="AQ31" s="904">
        <f t="shared" si="1"/>
        <v>0</v>
      </c>
      <c r="AR31" s="900">
        <f t="shared" si="2"/>
        <v>0</v>
      </c>
      <c r="AS31" s="910">
        <f t="shared" si="3"/>
        <v>0</v>
      </c>
      <c r="AT31" s="897">
        <f t="shared" si="5"/>
        <v>160.5</v>
      </c>
      <c r="AU31" s="808"/>
    </row>
    <row r="32" spans="1:47" s="744" customFormat="1" ht="17.25" customHeight="1" x14ac:dyDescent="0.25">
      <c r="A32" s="888">
        <f t="shared" si="4"/>
        <v>26</v>
      </c>
      <c r="B32" s="884" t="s">
        <v>948</v>
      </c>
      <c r="C32" s="829" t="s">
        <v>627</v>
      </c>
      <c r="D32" s="965" t="s">
        <v>890</v>
      </c>
      <c r="E32" s="963" t="s">
        <v>860</v>
      </c>
      <c r="F32" s="878"/>
      <c r="G32" s="879"/>
      <c r="H32" s="879"/>
      <c r="I32" s="873"/>
      <c r="J32" s="874"/>
      <c r="K32" s="853"/>
      <c r="L32" s="853"/>
      <c r="M32" s="851"/>
      <c r="N32" s="852"/>
      <c r="O32" s="853"/>
      <c r="P32" s="853"/>
      <c r="Q32" s="873"/>
      <c r="R32" s="874"/>
      <c r="S32" s="853"/>
      <c r="T32" s="853"/>
      <c r="U32" s="851"/>
      <c r="V32" s="852"/>
      <c r="W32" s="853"/>
      <c r="X32" s="853"/>
      <c r="Y32" s="873"/>
      <c r="Z32" s="874"/>
      <c r="AA32" s="853"/>
      <c r="AB32" s="853"/>
      <c r="AC32" s="851"/>
      <c r="AD32" s="852">
        <v>275.5</v>
      </c>
      <c r="AE32" s="853"/>
      <c r="AF32" s="853"/>
      <c r="AG32" s="873"/>
      <c r="AH32" s="874"/>
      <c r="AI32" s="853"/>
      <c r="AJ32" s="853"/>
      <c r="AK32" s="851"/>
      <c r="AL32" s="852"/>
      <c r="AM32" s="853"/>
      <c r="AN32" s="853"/>
      <c r="AO32" s="873"/>
      <c r="AP32" s="900">
        <f t="shared" si="0"/>
        <v>275.5</v>
      </c>
      <c r="AQ32" s="904">
        <f t="shared" si="1"/>
        <v>0</v>
      </c>
      <c r="AR32" s="900">
        <f t="shared" si="2"/>
        <v>0</v>
      </c>
      <c r="AS32" s="910">
        <f t="shared" si="3"/>
        <v>0</v>
      </c>
      <c r="AT32" s="897">
        <f t="shared" si="5"/>
        <v>275.5</v>
      </c>
      <c r="AU32" s="808"/>
    </row>
    <row r="33" spans="1:47" s="744" customFormat="1" ht="17.25" customHeight="1" x14ac:dyDescent="0.25">
      <c r="A33" s="888">
        <f t="shared" si="4"/>
        <v>27</v>
      </c>
      <c r="B33" s="884" t="s">
        <v>827</v>
      </c>
      <c r="C33" s="829" t="s">
        <v>795</v>
      </c>
      <c r="D33" s="965" t="s">
        <v>889</v>
      </c>
      <c r="E33" s="958" t="s">
        <v>175</v>
      </c>
      <c r="F33" s="878"/>
      <c r="G33" s="879"/>
      <c r="H33" s="879"/>
      <c r="I33" s="873"/>
      <c r="J33" s="874"/>
      <c r="K33" s="853"/>
      <c r="L33" s="853"/>
      <c r="M33" s="851"/>
      <c r="N33" s="852"/>
      <c r="O33" s="853"/>
      <c r="P33" s="853"/>
      <c r="Q33" s="873"/>
      <c r="R33" s="874"/>
      <c r="S33" s="853"/>
      <c r="T33" s="853"/>
      <c r="U33" s="851"/>
      <c r="V33" s="852"/>
      <c r="W33" s="853"/>
      <c r="X33" s="853"/>
      <c r="Y33" s="873"/>
      <c r="Z33" s="874"/>
      <c r="AA33" s="853"/>
      <c r="AB33" s="853"/>
      <c r="AC33" s="851"/>
      <c r="AD33" s="852">
        <v>230</v>
      </c>
      <c r="AE33" s="853"/>
      <c r="AF33" s="853"/>
      <c r="AG33" s="873"/>
      <c r="AH33" s="874"/>
      <c r="AI33" s="853"/>
      <c r="AJ33" s="853"/>
      <c r="AK33" s="851"/>
      <c r="AL33" s="852"/>
      <c r="AM33" s="853"/>
      <c r="AN33" s="853"/>
      <c r="AO33" s="873"/>
      <c r="AP33" s="900">
        <f t="shared" si="0"/>
        <v>230</v>
      </c>
      <c r="AQ33" s="904">
        <f t="shared" si="1"/>
        <v>0</v>
      </c>
      <c r="AR33" s="900">
        <f t="shared" si="2"/>
        <v>0</v>
      </c>
      <c r="AS33" s="910">
        <f t="shared" si="3"/>
        <v>0</v>
      </c>
      <c r="AT33" s="897">
        <f t="shared" si="5"/>
        <v>230</v>
      </c>
      <c r="AU33" s="808"/>
    </row>
    <row r="34" spans="1:47" s="744" customFormat="1" ht="17.25" customHeight="1" x14ac:dyDescent="0.25">
      <c r="A34" s="888">
        <f t="shared" si="4"/>
        <v>28</v>
      </c>
      <c r="B34" s="884" t="s">
        <v>825</v>
      </c>
      <c r="C34" s="829" t="s">
        <v>571</v>
      </c>
      <c r="D34" s="965" t="s">
        <v>890</v>
      </c>
      <c r="E34" s="958" t="s">
        <v>801</v>
      </c>
      <c r="F34" s="878"/>
      <c r="G34" s="879"/>
      <c r="H34" s="879"/>
      <c r="I34" s="873"/>
      <c r="J34" s="874"/>
      <c r="K34" s="853"/>
      <c r="L34" s="853"/>
      <c r="M34" s="851"/>
      <c r="N34" s="852"/>
      <c r="O34" s="853"/>
      <c r="P34" s="853"/>
      <c r="Q34" s="873"/>
      <c r="R34" s="874"/>
      <c r="S34" s="853"/>
      <c r="T34" s="853"/>
      <c r="U34" s="851"/>
      <c r="V34" s="852"/>
      <c r="W34" s="853"/>
      <c r="X34" s="853"/>
      <c r="Y34" s="873"/>
      <c r="Z34" s="874"/>
      <c r="AA34" s="853"/>
      <c r="AB34" s="853"/>
      <c r="AC34" s="851"/>
      <c r="AD34" s="852">
        <v>205.5</v>
      </c>
      <c r="AE34" s="853"/>
      <c r="AF34" s="853"/>
      <c r="AG34" s="873"/>
      <c r="AH34" s="874"/>
      <c r="AI34" s="853"/>
      <c r="AJ34" s="853"/>
      <c r="AK34" s="851"/>
      <c r="AL34" s="852"/>
      <c r="AM34" s="853"/>
      <c r="AN34" s="853"/>
      <c r="AO34" s="873"/>
      <c r="AP34" s="900">
        <f t="shared" si="0"/>
        <v>205.5</v>
      </c>
      <c r="AQ34" s="904">
        <f t="shared" si="1"/>
        <v>0</v>
      </c>
      <c r="AR34" s="900">
        <f t="shared" si="2"/>
        <v>0</v>
      </c>
      <c r="AS34" s="910">
        <f t="shared" si="3"/>
        <v>0</v>
      </c>
      <c r="AT34" s="897">
        <f t="shared" si="5"/>
        <v>205.5</v>
      </c>
      <c r="AU34" s="808"/>
    </row>
    <row r="35" spans="1:47" s="744" customFormat="1" ht="17.25" customHeight="1" x14ac:dyDescent="0.25">
      <c r="A35" s="888">
        <f t="shared" si="4"/>
        <v>29</v>
      </c>
      <c r="B35" s="884" t="s">
        <v>927</v>
      </c>
      <c r="C35" s="829" t="s">
        <v>796</v>
      </c>
      <c r="D35" s="965" t="s">
        <v>890</v>
      </c>
      <c r="E35" s="1061" t="s">
        <v>903</v>
      </c>
      <c r="F35" s="878"/>
      <c r="G35" s="879"/>
      <c r="H35" s="879"/>
      <c r="I35" s="873"/>
      <c r="J35" s="874"/>
      <c r="K35" s="853"/>
      <c r="L35" s="853"/>
      <c r="M35" s="851"/>
      <c r="N35" s="852"/>
      <c r="O35" s="853"/>
      <c r="P35" s="853"/>
      <c r="Q35" s="873"/>
      <c r="R35" s="874"/>
      <c r="S35" s="853"/>
      <c r="T35" s="853"/>
      <c r="U35" s="851"/>
      <c r="V35" s="852"/>
      <c r="W35" s="853"/>
      <c r="X35" s="853"/>
      <c r="Y35" s="873"/>
      <c r="Z35" s="874"/>
      <c r="AA35" s="853"/>
      <c r="AB35" s="853"/>
      <c r="AC35" s="851"/>
      <c r="AD35" s="852">
        <v>171.5</v>
      </c>
      <c r="AE35" s="853"/>
      <c r="AF35" s="853"/>
      <c r="AG35" s="873"/>
      <c r="AH35" s="874"/>
      <c r="AI35" s="853"/>
      <c r="AJ35" s="853"/>
      <c r="AK35" s="851"/>
      <c r="AL35" s="852"/>
      <c r="AM35" s="853"/>
      <c r="AN35" s="853"/>
      <c r="AO35" s="873"/>
      <c r="AP35" s="900">
        <f t="shared" si="0"/>
        <v>171.5</v>
      </c>
      <c r="AQ35" s="904">
        <f t="shared" si="1"/>
        <v>0</v>
      </c>
      <c r="AR35" s="900">
        <f t="shared" si="2"/>
        <v>0</v>
      </c>
      <c r="AS35" s="910">
        <f t="shared" si="3"/>
        <v>0</v>
      </c>
      <c r="AT35" s="897">
        <f t="shared" si="5"/>
        <v>171.5</v>
      </c>
      <c r="AU35" s="810"/>
    </row>
    <row r="36" spans="1:47" s="744" customFormat="1" ht="17.25" customHeight="1" x14ac:dyDescent="0.25">
      <c r="A36" s="888">
        <f t="shared" si="4"/>
        <v>30</v>
      </c>
      <c r="B36" s="884" t="s">
        <v>928</v>
      </c>
      <c r="C36" s="829" t="s">
        <v>797</v>
      </c>
      <c r="D36" s="965" t="s">
        <v>890</v>
      </c>
      <c r="E36" s="963" t="s">
        <v>904</v>
      </c>
      <c r="F36" s="878"/>
      <c r="G36" s="879"/>
      <c r="H36" s="879"/>
      <c r="I36" s="873"/>
      <c r="J36" s="874"/>
      <c r="K36" s="853"/>
      <c r="L36" s="853"/>
      <c r="M36" s="851"/>
      <c r="N36" s="852"/>
      <c r="O36" s="853"/>
      <c r="P36" s="853"/>
      <c r="Q36" s="873"/>
      <c r="R36" s="874"/>
      <c r="S36" s="853"/>
      <c r="T36" s="853"/>
      <c r="U36" s="851"/>
      <c r="V36" s="852"/>
      <c r="W36" s="853"/>
      <c r="X36" s="853"/>
      <c r="Y36" s="873"/>
      <c r="Z36" s="874"/>
      <c r="AA36" s="853"/>
      <c r="AB36" s="853"/>
      <c r="AC36" s="851"/>
      <c r="AD36" s="852" t="s">
        <v>780</v>
      </c>
      <c r="AE36" s="853"/>
      <c r="AF36" s="853"/>
      <c r="AG36" s="873"/>
      <c r="AH36" s="874"/>
      <c r="AI36" s="853"/>
      <c r="AJ36" s="853"/>
      <c r="AK36" s="851"/>
      <c r="AL36" s="852"/>
      <c r="AM36" s="853"/>
      <c r="AN36" s="853"/>
      <c r="AO36" s="873"/>
      <c r="AP36" s="900">
        <f>F36+J36+N36+R36+V36+Z36+AH36+AL36</f>
        <v>0</v>
      </c>
      <c r="AQ36" s="904">
        <f t="shared" si="1"/>
        <v>0</v>
      </c>
      <c r="AR36" s="900">
        <f t="shared" si="2"/>
        <v>0</v>
      </c>
      <c r="AS36" s="910">
        <f t="shared" si="3"/>
        <v>0</v>
      </c>
      <c r="AT36" s="897">
        <f t="shared" si="5"/>
        <v>0</v>
      </c>
      <c r="AU36" s="810"/>
    </row>
    <row r="37" spans="1:47" s="744" customFormat="1" ht="17.25" customHeight="1" x14ac:dyDescent="0.25">
      <c r="A37" s="888">
        <f t="shared" si="4"/>
        <v>31</v>
      </c>
      <c r="B37" s="884" t="s">
        <v>828</v>
      </c>
      <c r="C37" s="829" t="s">
        <v>798</v>
      </c>
      <c r="D37" s="965" t="s">
        <v>890</v>
      </c>
      <c r="E37" s="958" t="s">
        <v>131</v>
      </c>
      <c r="F37" s="878"/>
      <c r="G37" s="879"/>
      <c r="H37" s="879"/>
      <c r="I37" s="873"/>
      <c r="J37" s="874"/>
      <c r="K37" s="853"/>
      <c r="L37" s="853"/>
      <c r="M37" s="851"/>
      <c r="N37" s="852"/>
      <c r="O37" s="853"/>
      <c r="P37" s="853"/>
      <c r="Q37" s="873"/>
      <c r="R37" s="874"/>
      <c r="S37" s="853"/>
      <c r="T37" s="853"/>
      <c r="U37" s="851"/>
      <c r="V37" s="852"/>
      <c r="W37" s="853"/>
      <c r="X37" s="853"/>
      <c r="Y37" s="873"/>
      <c r="Z37" s="874"/>
      <c r="AA37" s="853"/>
      <c r="AB37" s="853"/>
      <c r="AC37" s="851"/>
      <c r="AD37" s="852" t="s">
        <v>23</v>
      </c>
      <c r="AE37" s="853"/>
      <c r="AF37" s="853"/>
      <c r="AG37" s="873"/>
      <c r="AH37" s="874"/>
      <c r="AI37" s="853"/>
      <c r="AJ37" s="853"/>
      <c r="AK37" s="851"/>
      <c r="AL37" s="852">
        <v>257.5</v>
      </c>
      <c r="AM37" s="853"/>
      <c r="AN37" s="853"/>
      <c r="AO37" s="873"/>
      <c r="AP37" s="900">
        <f>F37+J37+N37+R37+V37+Z37+AH37+AL37</f>
        <v>257.5</v>
      </c>
      <c r="AQ37" s="904">
        <f t="shared" si="1"/>
        <v>0</v>
      </c>
      <c r="AR37" s="900">
        <f t="shared" si="2"/>
        <v>0</v>
      </c>
      <c r="AS37" s="910">
        <f t="shared" si="3"/>
        <v>0</v>
      </c>
      <c r="AT37" s="897">
        <f t="shared" si="5"/>
        <v>257.5</v>
      </c>
      <c r="AU37" s="811"/>
    </row>
    <row r="38" spans="1:47" s="744" customFormat="1" ht="17.25" customHeight="1" x14ac:dyDescent="0.25">
      <c r="A38" s="888">
        <f>A48+1</f>
        <v>33</v>
      </c>
      <c r="B38" s="696" t="s">
        <v>868</v>
      </c>
      <c r="C38" s="697" t="s">
        <v>844</v>
      </c>
      <c r="D38" s="966" t="s">
        <v>889</v>
      </c>
      <c r="E38" s="958" t="s">
        <v>894</v>
      </c>
      <c r="F38" s="820"/>
      <c r="G38" s="819"/>
      <c r="H38" s="819"/>
      <c r="I38" s="822"/>
      <c r="J38" s="836"/>
      <c r="K38" s="821"/>
      <c r="L38" s="821"/>
      <c r="M38" s="830"/>
      <c r="N38" s="831"/>
      <c r="O38" s="821"/>
      <c r="P38" s="821"/>
      <c r="Q38" s="822"/>
      <c r="R38" s="831"/>
      <c r="S38" s="821"/>
      <c r="T38" s="821"/>
      <c r="U38" s="822"/>
      <c r="V38" s="836"/>
      <c r="W38" s="821"/>
      <c r="X38" s="821"/>
      <c r="Y38" s="830"/>
      <c r="Z38" s="831"/>
      <c r="AA38" s="821"/>
      <c r="AB38" s="821"/>
      <c r="AC38" s="822"/>
      <c r="AD38" s="836"/>
      <c r="AE38" s="821"/>
      <c r="AF38" s="821"/>
      <c r="AG38" s="832"/>
      <c r="AH38" s="833"/>
      <c r="AI38" s="834"/>
      <c r="AJ38" s="834"/>
      <c r="AK38" s="835"/>
      <c r="AL38" s="852">
        <v>257</v>
      </c>
      <c r="AM38" s="834"/>
      <c r="AN38" s="834"/>
      <c r="AO38" s="835"/>
      <c r="AP38" s="827">
        <f t="shared" ref="AP38:AP47" si="10">F38+J38+N38+R38+V38+Z38+AD38+AH38+AL38</f>
        <v>257</v>
      </c>
      <c r="AQ38" s="825">
        <f t="shared" si="1"/>
        <v>0</v>
      </c>
      <c r="AR38" s="825">
        <f t="shared" si="2"/>
        <v>0</v>
      </c>
      <c r="AS38" s="825">
        <f t="shared" si="3"/>
        <v>0</v>
      </c>
      <c r="AT38" s="701">
        <f t="shared" ref="AT38:AT48" si="11">SUM(AP38:AS38)</f>
        <v>257</v>
      </c>
      <c r="AU38" s="806"/>
    </row>
    <row r="39" spans="1:47" s="744" customFormat="1" ht="17.25" customHeight="1" x14ac:dyDescent="0.25">
      <c r="A39" s="888">
        <f t="shared" si="4"/>
        <v>34</v>
      </c>
      <c r="B39" s="849" t="s">
        <v>869</v>
      </c>
      <c r="C39" s="850" t="s">
        <v>845</v>
      </c>
      <c r="D39" s="967" t="s">
        <v>890</v>
      </c>
      <c r="E39" s="959" t="s">
        <v>898</v>
      </c>
      <c r="F39" s="820"/>
      <c r="G39" s="819"/>
      <c r="H39" s="819"/>
      <c r="I39" s="822"/>
      <c r="J39" s="836"/>
      <c r="K39" s="821"/>
      <c r="L39" s="821"/>
      <c r="M39" s="851"/>
      <c r="N39" s="852"/>
      <c r="O39" s="853"/>
      <c r="P39" s="853"/>
      <c r="Q39" s="822"/>
      <c r="R39" s="852"/>
      <c r="S39" s="853"/>
      <c r="T39" s="853"/>
      <c r="U39" s="822"/>
      <c r="V39" s="836"/>
      <c r="W39" s="821"/>
      <c r="X39" s="821"/>
      <c r="Y39" s="830"/>
      <c r="Z39" s="831"/>
      <c r="AA39" s="821"/>
      <c r="AB39" s="821"/>
      <c r="AC39" s="822"/>
      <c r="AD39" s="836"/>
      <c r="AE39" s="821"/>
      <c r="AF39" s="821"/>
      <c r="AG39" s="832"/>
      <c r="AH39" s="833"/>
      <c r="AI39" s="834"/>
      <c r="AJ39" s="834"/>
      <c r="AK39" s="835"/>
      <c r="AL39" s="852">
        <v>176.5</v>
      </c>
      <c r="AM39" s="834"/>
      <c r="AN39" s="834"/>
      <c r="AO39" s="835"/>
      <c r="AP39" s="827">
        <f t="shared" si="10"/>
        <v>176.5</v>
      </c>
      <c r="AQ39" s="825">
        <f t="shared" si="1"/>
        <v>0</v>
      </c>
      <c r="AR39" s="825">
        <f t="shared" si="2"/>
        <v>0</v>
      </c>
      <c r="AS39" s="825">
        <f t="shared" si="3"/>
        <v>0</v>
      </c>
      <c r="AT39" s="701">
        <f t="shared" si="11"/>
        <v>176.5</v>
      </c>
      <c r="AU39" s="806"/>
    </row>
    <row r="40" spans="1:47" s="744" customFormat="1" ht="17.25" customHeight="1" thickBot="1" x14ac:dyDescent="0.3">
      <c r="A40" s="888">
        <f t="shared" si="4"/>
        <v>35</v>
      </c>
      <c r="B40" s="854" t="s">
        <v>870</v>
      </c>
      <c r="C40" s="634" t="s">
        <v>846</v>
      </c>
      <c r="D40" s="967" t="s">
        <v>889</v>
      </c>
      <c r="E40" s="959" t="s">
        <v>895</v>
      </c>
      <c r="F40" s="820"/>
      <c r="G40" s="819"/>
      <c r="H40" s="819"/>
      <c r="I40" s="822"/>
      <c r="J40" s="836"/>
      <c r="K40" s="821"/>
      <c r="L40" s="821"/>
      <c r="M40" s="826"/>
      <c r="N40" s="827"/>
      <c r="O40" s="825"/>
      <c r="P40" s="825"/>
      <c r="Q40" s="822"/>
      <c r="R40" s="827"/>
      <c r="S40" s="825"/>
      <c r="T40" s="825"/>
      <c r="U40" s="822"/>
      <c r="V40" s="836"/>
      <c r="W40" s="821"/>
      <c r="X40" s="821"/>
      <c r="Y40" s="830"/>
      <c r="Z40" s="831"/>
      <c r="AA40" s="821"/>
      <c r="AB40" s="821"/>
      <c r="AC40" s="822"/>
      <c r="AD40" s="836"/>
      <c r="AE40" s="821"/>
      <c r="AF40" s="821"/>
      <c r="AG40" s="832"/>
      <c r="AH40" s="833"/>
      <c r="AI40" s="834"/>
      <c r="AJ40" s="834"/>
      <c r="AK40" s="835"/>
      <c r="AL40" s="852">
        <v>205.5</v>
      </c>
      <c r="AM40" s="834"/>
      <c r="AN40" s="834"/>
      <c r="AO40" s="835"/>
      <c r="AP40" s="827">
        <f t="shared" si="10"/>
        <v>205.5</v>
      </c>
      <c r="AQ40" s="825">
        <f t="shared" si="1"/>
        <v>0</v>
      </c>
      <c r="AR40" s="825">
        <f t="shared" si="2"/>
        <v>0</v>
      </c>
      <c r="AS40" s="825">
        <f t="shared" si="3"/>
        <v>0</v>
      </c>
      <c r="AT40" s="701">
        <f t="shared" si="11"/>
        <v>205.5</v>
      </c>
      <c r="AU40" s="818"/>
    </row>
    <row r="41" spans="1:47" s="744" customFormat="1" ht="17.25" customHeight="1" x14ac:dyDescent="0.25">
      <c r="A41" s="888">
        <f t="shared" si="4"/>
        <v>36</v>
      </c>
      <c r="B41" s="854" t="s">
        <v>871</v>
      </c>
      <c r="C41" s="634" t="s">
        <v>847</v>
      </c>
      <c r="D41" s="967" t="s">
        <v>889</v>
      </c>
      <c r="E41" s="959" t="s">
        <v>131</v>
      </c>
      <c r="F41" s="820"/>
      <c r="G41" s="819"/>
      <c r="H41" s="819"/>
      <c r="I41" s="822"/>
      <c r="J41" s="836"/>
      <c r="K41" s="821"/>
      <c r="L41" s="821"/>
      <c r="M41" s="830"/>
      <c r="N41" s="831"/>
      <c r="O41" s="821"/>
      <c r="P41" s="821"/>
      <c r="Q41" s="822"/>
      <c r="R41" s="831"/>
      <c r="S41" s="821"/>
      <c r="T41" s="821"/>
      <c r="U41" s="822"/>
      <c r="V41" s="836"/>
      <c r="W41" s="821"/>
      <c r="X41" s="821"/>
      <c r="Y41" s="830"/>
      <c r="Z41" s="831"/>
      <c r="AA41" s="821"/>
      <c r="AB41" s="821"/>
      <c r="AC41" s="822"/>
      <c r="AD41" s="836"/>
      <c r="AE41" s="821"/>
      <c r="AF41" s="821"/>
      <c r="AG41" s="832"/>
      <c r="AH41" s="833"/>
      <c r="AI41" s="834"/>
      <c r="AJ41" s="834"/>
      <c r="AK41" s="835"/>
      <c r="AL41" s="852">
        <v>219</v>
      </c>
      <c r="AM41" s="834"/>
      <c r="AN41" s="834"/>
      <c r="AO41" s="835"/>
      <c r="AP41" s="827">
        <f t="shared" si="10"/>
        <v>219</v>
      </c>
      <c r="AQ41" s="825">
        <f t="shared" si="1"/>
        <v>0</v>
      </c>
      <c r="AR41" s="825">
        <f t="shared" si="2"/>
        <v>0</v>
      </c>
      <c r="AS41" s="825">
        <f t="shared" si="3"/>
        <v>0</v>
      </c>
      <c r="AT41" s="701">
        <f t="shared" si="11"/>
        <v>219</v>
      </c>
      <c r="AU41" s="806"/>
    </row>
    <row r="42" spans="1:47" s="744" customFormat="1" ht="17.25" customHeight="1" x14ac:dyDescent="0.25">
      <c r="A42" s="888">
        <f t="shared" si="4"/>
        <v>37</v>
      </c>
      <c r="B42" s="849" t="s">
        <v>872</v>
      </c>
      <c r="C42" s="850" t="s">
        <v>848</v>
      </c>
      <c r="D42" s="967" t="s">
        <v>889</v>
      </c>
      <c r="E42" s="959" t="s">
        <v>131</v>
      </c>
      <c r="F42" s="820"/>
      <c r="G42" s="819"/>
      <c r="H42" s="819"/>
      <c r="I42" s="822"/>
      <c r="J42" s="836"/>
      <c r="K42" s="821"/>
      <c r="L42" s="821"/>
      <c r="M42" s="851"/>
      <c r="N42" s="852"/>
      <c r="O42" s="853"/>
      <c r="P42" s="853"/>
      <c r="Q42" s="822"/>
      <c r="R42" s="852"/>
      <c r="S42" s="853"/>
      <c r="T42" s="853"/>
      <c r="U42" s="822"/>
      <c r="V42" s="836"/>
      <c r="W42" s="821"/>
      <c r="X42" s="821"/>
      <c r="Y42" s="830"/>
      <c r="Z42" s="831"/>
      <c r="AA42" s="821"/>
      <c r="AB42" s="821"/>
      <c r="AC42" s="822"/>
      <c r="AD42" s="836"/>
      <c r="AE42" s="821"/>
      <c r="AF42" s="821"/>
      <c r="AG42" s="832"/>
      <c r="AH42" s="833"/>
      <c r="AI42" s="834"/>
      <c r="AJ42" s="834"/>
      <c r="AK42" s="835"/>
      <c r="AL42" s="852">
        <v>151</v>
      </c>
      <c r="AM42" s="834"/>
      <c r="AN42" s="834"/>
      <c r="AO42" s="835"/>
      <c r="AP42" s="827">
        <f t="shared" si="10"/>
        <v>151</v>
      </c>
      <c r="AQ42" s="825">
        <f t="shared" si="1"/>
        <v>0</v>
      </c>
      <c r="AR42" s="825">
        <f t="shared" si="2"/>
        <v>0</v>
      </c>
      <c r="AS42" s="825">
        <f t="shared" si="3"/>
        <v>0</v>
      </c>
      <c r="AT42" s="701">
        <f t="shared" si="11"/>
        <v>151</v>
      </c>
      <c r="AU42" s="806"/>
    </row>
    <row r="43" spans="1:47" s="744" customFormat="1" ht="17.25" customHeight="1" thickBot="1" x14ac:dyDescent="0.3">
      <c r="A43" s="888">
        <f t="shared" si="4"/>
        <v>38</v>
      </c>
      <c r="B43" s="854" t="s">
        <v>873</v>
      </c>
      <c r="C43" s="634" t="s">
        <v>849</v>
      </c>
      <c r="D43" s="967" t="s">
        <v>890</v>
      </c>
      <c r="E43" s="959" t="s">
        <v>801</v>
      </c>
      <c r="F43" s="820"/>
      <c r="G43" s="819"/>
      <c r="H43" s="819"/>
      <c r="I43" s="822"/>
      <c r="J43" s="836"/>
      <c r="K43" s="821"/>
      <c r="L43" s="821"/>
      <c r="M43" s="826"/>
      <c r="N43" s="827"/>
      <c r="O43" s="825"/>
      <c r="P43" s="825"/>
      <c r="Q43" s="822"/>
      <c r="R43" s="827"/>
      <c r="S43" s="825"/>
      <c r="T43" s="825"/>
      <c r="U43" s="822"/>
      <c r="V43" s="836"/>
      <c r="W43" s="821"/>
      <c r="X43" s="821"/>
      <c r="Y43" s="830"/>
      <c r="Z43" s="831"/>
      <c r="AA43" s="821"/>
      <c r="AB43" s="821"/>
      <c r="AC43" s="822"/>
      <c r="AD43" s="836"/>
      <c r="AE43" s="821"/>
      <c r="AF43" s="821"/>
      <c r="AG43" s="832"/>
      <c r="AH43" s="833"/>
      <c r="AI43" s="834"/>
      <c r="AJ43" s="834"/>
      <c r="AK43" s="835"/>
      <c r="AL43" s="852">
        <v>289</v>
      </c>
      <c r="AM43" s="834"/>
      <c r="AN43" s="834"/>
      <c r="AO43" s="835"/>
      <c r="AP43" s="827">
        <f t="shared" si="10"/>
        <v>289</v>
      </c>
      <c r="AQ43" s="825">
        <f t="shared" si="1"/>
        <v>0</v>
      </c>
      <c r="AR43" s="825">
        <f t="shared" si="2"/>
        <v>0</v>
      </c>
      <c r="AS43" s="825">
        <f t="shared" si="3"/>
        <v>0</v>
      </c>
      <c r="AT43" s="701">
        <f t="shared" si="11"/>
        <v>289</v>
      </c>
      <c r="AU43" s="818"/>
    </row>
    <row r="44" spans="1:47" s="744" customFormat="1" ht="17.25" customHeight="1" x14ac:dyDescent="0.25">
      <c r="A44" s="888">
        <f t="shared" si="4"/>
        <v>39</v>
      </c>
      <c r="B44" s="854" t="s">
        <v>874</v>
      </c>
      <c r="C44" s="634" t="s">
        <v>850</v>
      </c>
      <c r="D44" s="967" t="s">
        <v>889</v>
      </c>
      <c r="E44" s="959" t="s">
        <v>894</v>
      </c>
      <c r="F44" s="820"/>
      <c r="G44" s="819"/>
      <c r="H44" s="819"/>
      <c r="I44" s="822"/>
      <c r="J44" s="836"/>
      <c r="K44" s="821"/>
      <c r="L44" s="821"/>
      <c r="M44" s="826"/>
      <c r="N44" s="827"/>
      <c r="O44" s="825"/>
      <c r="P44" s="825"/>
      <c r="Q44" s="822"/>
      <c r="R44" s="827"/>
      <c r="S44" s="825"/>
      <c r="T44" s="825"/>
      <c r="U44" s="822"/>
      <c r="V44" s="836"/>
      <c r="W44" s="821"/>
      <c r="X44" s="821"/>
      <c r="Y44" s="830"/>
      <c r="Z44" s="831"/>
      <c r="AA44" s="821"/>
      <c r="AB44" s="821"/>
      <c r="AC44" s="822"/>
      <c r="AD44" s="836"/>
      <c r="AE44" s="821"/>
      <c r="AF44" s="821"/>
      <c r="AG44" s="832"/>
      <c r="AH44" s="833"/>
      <c r="AI44" s="834"/>
      <c r="AJ44" s="834"/>
      <c r="AK44" s="835"/>
      <c r="AL44" s="852">
        <v>306.5</v>
      </c>
      <c r="AM44" s="834"/>
      <c r="AN44" s="834"/>
      <c r="AO44" s="835"/>
      <c r="AP44" s="827">
        <f t="shared" si="10"/>
        <v>306.5</v>
      </c>
      <c r="AQ44" s="825">
        <f t="shared" si="1"/>
        <v>0</v>
      </c>
      <c r="AR44" s="825">
        <f t="shared" si="2"/>
        <v>0</v>
      </c>
      <c r="AS44" s="825">
        <f t="shared" si="3"/>
        <v>0</v>
      </c>
      <c r="AT44" s="701">
        <f t="shared" si="11"/>
        <v>306.5</v>
      </c>
      <c r="AU44" s="806"/>
    </row>
    <row r="45" spans="1:47" s="744" customFormat="1" ht="17.25" customHeight="1" x14ac:dyDescent="0.25">
      <c r="A45" s="888">
        <f t="shared" si="4"/>
        <v>40</v>
      </c>
      <c r="B45" s="849" t="s">
        <v>875</v>
      </c>
      <c r="C45" s="850" t="s">
        <v>851</v>
      </c>
      <c r="D45" s="967" t="s">
        <v>890</v>
      </c>
      <c r="E45" s="959" t="s">
        <v>905</v>
      </c>
      <c r="F45" s="820"/>
      <c r="G45" s="819"/>
      <c r="H45" s="819"/>
      <c r="I45" s="822"/>
      <c r="J45" s="836"/>
      <c r="K45" s="821"/>
      <c r="L45" s="821"/>
      <c r="M45" s="851"/>
      <c r="N45" s="852"/>
      <c r="O45" s="853"/>
      <c r="P45" s="853"/>
      <c r="Q45" s="822"/>
      <c r="R45" s="852"/>
      <c r="S45" s="853"/>
      <c r="T45" s="853"/>
      <c r="U45" s="822"/>
      <c r="V45" s="836"/>
      <c r="W45" s="821"/>
      <c r="X45" s="821"/>
      <c r="Y45" s="830"/>
      <c r="Z45" s="831"/>
      <c r="AA45" s="821"/>
      <c r="AB45" s="821"/>
      <c r="AC45" s="822"/>
      <c r="AD45" s="836"/>
      <c r="AE45" s="821"/>
      <c r="AF45" s="821"/>
      <c r="AG45" s="832"/>
      <c r="AH45" s="833"/>
      <c r="AI45" s="834"/>
      <c r="AJ45" s="834"/>
      <c r="AK45" s="835"/>
      <c r="AL45" s="852">
        <v>313.5</v>
      </c>
      <c r="AM45" s="834"/>
      <c r="AN45" s="834"/>
      <c r="AO45" s="835"/>
      <c r="AP45" s="827">
        <f t="shared" si="10"/>
        <v>313.5</v>
      </c>
      <c r="AQ45" s="825">
        <f t="shared" si="1"/>
        <v>0</v>
      </c>
      <c r="AR45" s="825">
        <f t="shared" si="2"/>
        <v>0</v>
      </c>
      <c r="AS45" s="825">
        <f t="shared" si="3"/>
        <v>0</v>
      </c>
      <c r="AT45" s="701">
        <f t="shared" si="11"/>
        <v>313.5</v>
      </c>
      <c r="AU45" s="806"/>
    </row>
    <row r="46" spans="1:47" s="744" customFormat="1" ht="17.25" customHeight="1" x14ac:dyDescent="0.25">
      <c r="A46" s="888">
        <f t="shared" si="4"/>
        <v>41</v>
      </c>
      <c r="B46" s="849" t="s">
        <v>875</v>
      </c>
      <c r="C46" s="850" t="s">
        <v>386</v>
      </c>
      <c r="D46" s="967" t="s">
        <v>890</v>
      </c>
      <c r="E46" s="959" t="s">
        <v>131</v>
      </c>
      <c r="F46" s="837"/>
      <c r="G46" s="838"/>
      <c r="H46" s="838"/>
      <c r="I46" s="839"/>
      <c r="J46" s="840"/>
      <c r="K46" s="841"/>
      <c r="L46" s="841"/>
      <c r="M46" s="855"/>
      <c r="N46" s="856"/>
      <c r="O46" s="857"/>
      <c r="P46" s="857"/>
      <c r="Q46" s="839"/>
      <c r="R46" s="856"/>
      <c r="S46" s="857"/>
      <c r="T46" s="857"/>
      <c r="U46" s="839"/>
      <c r="V46" s="840"/>
      <c r="W46" s="841"/>
      <c r="X46" s="841"/>
      <c r="Y46" s="842"/>
      <c r="Z46" s="843"/>
      <c r="AA46" s="841"/>
      <c r="AB46" s="841"/>
      <c r="AC46" s="839"/>
      <c r="AD46" s="840"/>
      <c r="AE46" s="841"/>
      <c r="AF46" s="841"/>
      <c r="AG46" s="847"/>
      <c r="AH46" s="844"/>
      <c r="AI46" s="845"/>
      <c r="AJ46" s="845"/>
      <c r="AK46" s="846"/>
      <c r="AL46" s="856">
        <v>312</v>
      </c>
      <c r="AM46" s="845"/>
      <c r="AN46" s="845"/>
      <c r="AO46" s="846"/>
      <c r="AP46" s="827">
        <f t="shared" si="10"/>
        <v>312</v>
      </c>
      <c r="AQ46" s="825">
        <f t="shared" si="1"/>
        <v>0</v>
      </c>
      <c r="AR46" s="825">
        <f t="shared" si="2"/>
        <v>0</v>
      </c>
      <c r="AS46" s="825">
        <f t="shared" si="3"/>
        <v>0</v>
      </c>
      <c r="AT46" s="701">
        <f t="shared" si="11"/>
        <v>312</v>
      </c>
      <c r="AU46" s="806"/>
    </row>
    <row r="47" spans="1:47" s="744" customFormat="1" ht="17.25" customHeight="1" thickBot="1" x14ac:dyDescent="0.3">
      <c r="A47" s="888">
        <f t="shared" si="4"/>
        <v>42</v>
      </c>
      <c r="B47" s="854" t="s">
        <v>876</v>
      </c>
      <c r="C47" s="634" t="s">
        <v>852</v>
      </c>
      <c r="D47" s="967" t="s">
        <v>889</v>
      </c>
      <c r="E47" s="959" t="s">
        <v>906</v>
      </c>
      <c r="F47" s="820"/>
      <c r="G47" s="819"/>
      <c r="H47" s="819"/>
      <c r="I47" s="822"/>
      <c r="J47" s="836"/>
      <c r="K47" s="821"/>
      <c r="L47" s="821"/>
      <c r="M47" s="826"/>
      <c r="N47" s="827"/>
      <c r="O47" s="825"/>
      <c r="P47" s="825"/>
      <c r="Q47" s="822"/>
      <c r="R47" s="827"/>
      <c r="S47" s="825"/>
      <c r="T47" s="825"/>
      <c r="U47" s="822"/>
      <c r="V47" s="836"/>
      <c r="W47" s="821"/>
      <c r="X47" s="821"/>
      <c r="Y47" s="830"/>
      <c r="Z47" s="831"/>
      <c r="AA47" s="821"/>
      <c r="AB47" s="821"/>
      <c r="AC47" s="822"/>
      <c r="AD47" s="836"/>
      <c r="AE47" s="821"/>
      <c r="AF47" s="821"/>
      <c r="AG47" s="832"/>
      <c r="AH47" s="833"/>
      <c r="AI47" s="834"/>
      <c r="AJ47" s="834"/>
      <c r="AK47" s="835"/>
      <c r="AL47" s="852">
        <v>132.5</v>
      </c>
      <c r="AM47" s="834"/>
      <c r="AN47" s="834"/>
      <c r="AO47" s="835"/>
      <c r="AP47" s="827">
        <f t="shared" si="10"/>
        <v>132.5</v>
      </c>
      <c r="AQ47" s="825">
        <f t="shared" si="1"/>
        <v>0</v>
      </c>
      <c r="AR47" s="825">
        <f t="shared" si="2"/>
        <v>0</v>
      </c>
      <c r="AS47" s="825">
        <f t="shared" si="3"/>
        <v>0</v>
      </c>
      <c r="AT47" s="701">
        <f t="shared" si="11"/>
        <v>132.5</v>
      </c>
      <c r="AU47" s="818"/>
    </row>
    <row r="48" spans="1:47" s="744" customFormat="1" ht="17.25" customHeight="1" thickBot="1" x14ac:dyDescent="0.3">
      <c r="A48" s="888">
        <f>A37+1</f>
        <v>32</v>
      </c>
      <c r="B48" s="854" t="s">
        <v>867</v>
      </c>
      <c r="C48" s="634" t="s">
        <v>843</v>
      </c>
      <c r="D48" s="967" t="s">
        <v>890</v>
      </c>
      <c r="E48" s="959" t="s">
        <v>436</v>
      </c>
      <c r="F48" s="837"/>
      <c r="G48" s="838"/>
      <c r="H48" s="838"/>
      <c r="I48" s="839"/>
      <c r="J48" s="840"/>
      <c r="K48" s="841"/>
      <c r="L48" s="841"/>
      <c r="M48" s="842"/>
      <c r="N48" s="843"/>
      <c r="O48" s="841"/>
      <c r="P48" s="841"/>
      <c r="Q48" s="839"/>
      <c r="R48" s="843"/>
      <c r="S48" s="841"/>
      <c r="T48" s="841"/>
      <c r="U48" s="839"/>
      <c r="V48" s="840"/>
      <c r="W48" s="841"/>
      <c r="X48" s="841"/>
      <c r="Y48" s="842"/>
      <c r="Z48" s="843"/>
      <c r="AA48" s="841"/>
      <c r="AB48" s="841"/>
      <c r="AC48" s="839"/>
      <c r="AD48" s="840"/>
      <c r="AE48" s="841"/>
      <c r="AF48" s="841"/>
      <c r="AG48" s="842"/>
      <c r="AH48" s="843"/>
      <c r="AI48" s="841"/>
      <c r="AJ48" s="841"/>
      <c r="AK48" s="839"/>
      <c r="AL48" s="843" t="s">
        <v>778</v>
      </c>
      <c r="AM48" s="841"/>
      <c r="AN48" s="841"/>
      <c r="AO48" s="839"/>
      <c r="AP48" s="922">
        <f>F48+J48+N48+R48+V48+Z48+AD48+AH48</f>
        <v>0</v>
      </c>
      <c r="AQ48" s="923">
        <f t="shared" si="1"/>
        <v>0</v>
      </c>
      <c r="AR48" s="923">
        <f t="shared" si="2"/>
        <v>0</v>
      </c>
      <c r="AS48" s="923">
        <f t="shared" si="3"/>
        <v>0</v>
      </c>
      <c r="AT48" s="921">
        <f t="shared" si="11"/>
        <v>0</v>
      </c>
      <c r="AU48" s="817"/>
    </row>
    <row r="49" spans="1:47" s="744" customFormat="1" ht="17.25" customHeight="1" x14ac:dyDescent="0.25">
      <c r="A49" s="888">
        <f>A47+1</f>
        <v>43</v>
      </c>
      <c r="B49" s="884" t="s">
        <v>919</v>
      </c>
      <c r="C49" s="829" t="s">
        <v>723</v>
      </c>
      <c r="D49" s="965" t="s">
        <v>889</v>
      </c>
      <c r="E49" s="963" t="s">
        <v>801</v>
      </c>
      <c r="F49" s="852"/>
      <c r="G49" s="853">
        <v>282.5</v>
      </c>
      <c r="H49" s="879"/>
      <c r="I49" s="873"/>
      <c r="J49" s="874"/>
      <c r="K49" s="853"/>
      <c r="L49" s="853"/>
      <c r="M49" s="851"/>
      <c r="N49" s="852"/>
      <c r="O49" s="853"/>
      <c r="P49" s="853"/>
      <c r="Q49" s="873"/>
      <c r="R49" s="874"/>
      <c r="S49" s="853"/>
      <c r="T49" s="853"/>
      <c r="U49" s="851"/>
      <c r="V49" s="852"/>
      <c r="W49" s="853"/>
      <c r="X49" s="853"/>
      <c r="Y49" s="873"/>
      <c r="Z49" s="874"/>
      <c r="AA49" s="853"/>
      <c r="AB49" s="853"/>
      <c r="AC49" s="851"/>
      <c r="AD49" s="852"/>
      <c r="AE49" s="853"/>
      <c r="AF49" s="853"/>
      <c r="AG49" s="873"/>
      <c r="AH49" s="874"/>
      <c r="AI49" s="853"/>
      <c r="AJ49" s="853"/>
      <c r="AK49" s="851"/>
      <c r="AL49" s="852"/>
      <c r="AM49" s="853"/>
      <c r="AN49" s="853"/>
      <c r="AO49" s="873"/>
      <c r="AP49" s="900">
        <f t="shared" si="0"/>
        <v>0</v>
      </c>
      <c r="AQ49" s="904">
        <f t="shared" si="1"/>
        <v>282.5</v>
      </c>
      <c r="AR49" s="900">
        <f t="shared" si="2"/>
        <v>0</v>
      </c>
      <c r="AS49" s="910">
        <f t="shared" si="3"/>
        <v>0</v>
      </c>
      <c r="AT49" s="897">
        <f t="shared" si="5"/>
        <v>282.5</v>
      </c>
      <c r="AU49" s="812"/>
    </row>
    <row r="50" spans="1:47" s="744" customFormat="1" ht="17.25" customHeight="1" x14ac:dyDescent="0.25">
      <c r="A50" s="888">
        <f t="shared" si="4"/>
        <v>44</v>
      </c>
      <c r="B50" s="884" t="s">
        <v>920</v>
      </c>
      <c r="C50" s="829" t="s">
        <v>724</v>
      </c>
      <c r="D50" s="965" t="s">
        <v>890</v>
      </c>
      <c r="E50" s="963" t="s">
        <v>896</v>
      </c>
      <c r="F50" s="852"/>
      <c r="G50" s="853">
        <v>277</v>
      </c>
      <c r="H50" s="879"/>
      <c r="I50" s="873"/>
      <c r="J50" s="874"/>
      <c r="K50" s="853"/>
      <c r="L50" s="853"/>
      <c r="M50" s="851"/>
      <c r="N50" s="852"/>
      <c r="O50" s="853"/>
      <c r="P50" s="853"/>
      <c r="Q50" s="873"/>
      <c r="R50" s="874"/>
      <c r="S50" s="853"/>
      <c r="T50" s="853"/>
      <c r="U50" s="851"/>
      <c r="V50" s="852"/>
      <c r="W50" s="853"/>
      <c r="X50" s="853"/>
      <c r="Y50" s="873"/>
      <c r="Z50" s="874"/>
      <c r="AA50" s="853"/>
      <c r="AB50" s="853"/>
      <c r="AC50" s="851"/>
      <c r="AD50" s="852"/>
      <c r="AE50" s="853"/>
      <c r="AF50" s="853"/>
      <c r="AG50" s="873"/>
      <c r="AH50" s="874"/>
      <c r="AI50" s="853"/>
      <c r="AJ50" s="853"/>
      <c r="AK50" s="851"/>
      <c r="AL50" s="852"/>
      <c r="AM50" s="853"/>
      <c r="AN50" s="853"/>
      <c r="AO50" s="873"/>
      <c r="AP50" s="900">
        <f t="shared" si="0"/>
        <v>0</v>
      </c>
      <c r="AQ50" s="904">
        <f t="shared" si="1"/>
        <v>277</v>
      </c>
      <c r="AR50" s="900">
        <f t="shared" si="2"/>
        <v>0</v>
      </c>
      <c r="AS50" s="910">
        <f t="shared" si="3"/>
        <v>0</v>
      </c>
      <c r="AT50" s="897">
        <f t="shared" si="5"/>
        <v>277</v>
      </c>
      <c r="AU50" s="767"/>
    </row>
    <row r="51" spans="1:47" s="744" customFormat="1" ht="17.25" customHeight="1" x14ac:dyDescent="0.25">
      <c r="A51" s="888">
        <f t="shared" si="4"/>
        <v>45</v>
      </c>
      <c r="B51" s="885" t="s">
        <v>921</v>
      </c>
      <c r="C51" s="625" t="s">
        <v>725</v>
      </c>
      <c r="D51" s="968" t="s">
        <v>889</v>
      </c>
      <c r="E51" s="963" t="s">
        <v>801</v>
      </c>
      <c r="F51" s="852"/>
      <c r="G51" s="853">
        <v>275.5</v>
      </c>
      <c r="H51" s="879"/>
      <c r="I51" s="873"/>
      <c r="J51" s="874"/>
      <c r="K51" s="853"/>
      <c r="L51" s="853"/>
      <c r="M51" s="851"/>
      <c r="N51" s="852"/>
      <c r="O51" s="853"/>
      <c r="P51" s="853"/>
      <c r="Q51" s="873"/>
      <c r="R51" s="874"/>
      <c r="S51" s="853"/>
      <c r="T51" s="853"/>
      <c r="U51" s="851"/>
      <c r="V51" s="852"/>
      <c r="W51" s="853"/>
      <c r="X51" s="853"/>
      <c r="Y51" s="873"/>
      <c r="Z51" s="874"/>
      <c r="AA51" s="853"/>
      <c r="AB51" s="853"/>
      <c r="AC51" s="851"/>
      <c r="AD51" s="852"/>
      <c r="AE51" s="853"/>
      <c r="AF51" s="853"/>
      <c r="AG51" s="873"/>
      <c r="AH51" s="874"/>
      <c r="AI51" s="853"/>
      <c r="AJ51" s="853"/>
      <c r="AK51" s="851"/>
      <c r="AL51" s="852"/>
      <c r="AM51" s="853"/>
      <c r="AN51" s="853"/>
      <c r="AO51" s="873"/>
      <c r="AP51" s="900">
        <f t="shared" si="0"/>
        <v>0</v>
      </c>
      <c r="AQ51" s="904">
        <f t="shared" si="1"/>
        <v>275.5</v>
      </c>
      <c r="AR51" s="900">
        <f t="shared" si="2"/>
        <v>0</v>
      </c>
      <c r="AS51" s="910">
        <f t="shared" si="3"/>
        <v>0</v>
      </c>
      <c r="AT51" s="897">
        <f t="shared" si="5"/>
        <v>275.5</v>
      </c>
      <c r="AU51" s="767"/>
    </row>
    <row r="52" spans="1:47" s="744" customFormat="1" ht="17.25" customHeight="1" x14ac:dyDescent="0.25">
      <c r="A52" s="888">
        <f t="shared" si="4"/>
        <v>46</v>
      </c>
      <c r="B52" s="915" t="s">
        <v>335</v>
      </c>
      <c r="C52" s="916" t="s">
        <v>726</v>
      </c>
      <c r="D52" s="965" t="s">
        <v>890</v>
      </c>
      <c r="E52" s="958" t="s">
        <v>860</v>
      </c>
      <c r="F52" s="852"/>
      <c r="G52" s="853">
        <v>271.5</v>
      </c>
      <c r="H52" s="879"/>
      <c r="I52" s="873"/>
      <c r="J52" s="874"/>
      <c r="K52" s="853">
        <v>294.5</v>
      </c>
      <c r="L52" s="853"/>
      <c r="M52" s="851"/>
      <c r="N52" s="852"/>
      <c r="O52" s="853"/>
      <c r="P52" s="853"/>
      <c r="Q52" s="873"/>
      <c r="R52" s="874"/>
      <c r="S52" s="853">
        <v>251</v>
      </c>
      <c r="T52" s="853"/>
      <c r="U52" s="851"/>
      <c r="V52" s="852"/>
      <c r="W52" s="853"/>
      <c r="X52" s="853"/>
      <c r="Y52" s="873"/>
      <c r="Z52" s="874"/>
      <c r="AA52" s="853"/>
      <c r="AB52" s="853"/>
      <c r="AC52" s="851"/>
      <c r="AD52" s="852"/>
      <c r="AE52" s="853">
        <v>228.25</v>
      </c>
      <c r="AF52" s="853"/>
      <c r="AG52" s="873"/>
      <c r="AH52" s="874"/>
      <c r="AI52" s="853"/>
      <c r="AJ52" s="853"/>
      <c r="AK52" s="851"/>
      <c r="AL52" s="852"/>
      <c r="AM52" s="853"/>
      <c r="AN52" s="853"/>
      <c r="AO52" s="873"/>
      <c r="AP52" s="900">
        <f t="shared" si="0"/>
        <v>0</v>
      </c>
      <c r="AQ52" s="905">
        <f>G52+K52+O52+S52+W52+AA52+AE52+AI52+AM52</f>
        <v>1045.25</v>
      </c>
      <c r="AR52" s="900">
        <f t="shared" si="2"/>
        <v>0</v>
      </c>
      <c r="AS52" s="910">
        <f t="shared" si="3"/>
        <v>0</v>
      </c>
      <c r="AT52" s="897">
        <f t="shared" si="5"/>
        <v>1045.25</v>
      </c>
      <c r="AU52" s="810"/>
    </row>
    <row r="53" spans="1:47" s="744" customFormat="1" ht="17.25" customHeight="1" x14ac:dyDescent="0.25">
      <c r="A53" s="888">
        <f t="shared" si="4"/>
        <v>47</v>
      </c>
      <c r="B53" s="884" t="s">
        <v>922</v>
      </c>
      <c r="C53" s="829" t="s">
        <v>727</v>
      </c>
      <c r="D53" s="965" t="s">
        <v>890</v>
      </c>
      <c r="E53" s="963" t="s">
        <v>175</v>
      </c>
      <c r="F53" s="852"/>
      <c r="G53" s="853">
        <v>262.5</v>
      </c>
      <c r="H53" s="879"/>
      <c r="I53" s="873"/>
      <c r="J53" s="874"/>
      <c r="K53" s="853"/>
      <c r="L53" s="853"/>
      <c r="M53" s="851"/>
      <c r="N53" s="852"/>
      <c r="O53" s="853"/>
      <c r="P53" s="853"/>
      <c r="Q53" s="873"/>
      <c r="R53" s="874"/>
      <c r="S53" s="853"/>
      <c r="T53" s="853"/>
      <c r="U53" s="851"/>
      <c r="V53" s="852"/>
      <c r="W53" s="853"/>
      <c r="X53" s="853"/>
      <c r="Y53" s="873"/>
      <c r="Z53" s="874"/>
      <c r="AA53" s="853"/>
      <c r="AB53" s="853"/>
      <c r="AC53" s="851"/>
      <c r="AD53" s="852"/>
      <c r="AE53" s="853"/>
      <c r="AF53" s="853"/>
      <c r="AG53" s="873"/>
      <c r="AH53" s="874"/>
      <c r="AI53" s="853"/>
      <c r="AJ53" s="853"/>
      <c r="AK53" s="851"/>
      <c r="AL53" s="852"/>
      <c r="AM53" s="853"/>
      <c r="AN53" s="853"/>
      <c r="AO53" s="873"/>
      <c r="AP53" s="900">
        <f t="shared" si="0"/>
        <v>0</v>
      </c>
      <c r="AQ53" s="904">
        <f t="shared" si="1"/>
        <v>262.5</v>
      </c>
      <c r="AR53" s="900">
        <f t="shared" si="2"/>
        <v>0</v>
      </c>
      <c r="AS53" s="910">
        <f t="shared" si="3"/>
        <v>0</v>
      </c>
      <c r="AT53" s="897">
        <f t="shared" si="5"/>
        <v>262.5</v>
      </c>
      <c r="AU53" s="813"/>
    </row>
    <row r="54" spans="1:47" s="744" customFormat="1" ht="17.25" customHeight="1" x14ac:dyDescent="0.25">
      <c r="A54" s="888">
        <f t="shared" si="4"/>
        <v>48</v>
      </c>
      <c r="B54" s="884" t="s">
        <v>923</v>
      </c>
      <c r="C54" s="829" t="s">
        <v>728</v>
      </c>
      <c r="D54" s="965" t="s">
        <v>890</v>
      </c>
      <c r="E54" s="963" t="s">
        <v>801</v>
      </c>
      <c r="F54" s="852"/>
      <c r="G54" s="853">
        <v>260.5</v>
      </c>
      <c r="H54" s="879"/>
      <c r="I54" s="873"/>
      <c r="J54" s="874"/>
      <c r="K54" s="853"/>
      <c r="L54" s="853"/>
      <c r="M54" s="851"/>
      <c r="N54" s="852"/>
      <c r="O54" s="853"/>
      <c r="P54" s="853"/>
      <c r="Q54" s="873"/>
      <c r="R54" s="874"/>
      <c r="S54" s="853"/>
      <c r="T54" s="853"/>
      <c r="U54" s="851"/>
      <c r="V54" s="852"/>
      <c r="W54" s="853"/>
      <c r="X54" s="853"/>
      <c r="Y54" s="873"/>
      <c r="Z54" s="874"/>
      <c r="AA54" s="853"/>
      <c r="AB54" s="853"/>
      <c r="AC54" s="851"/>
      <c r="AD54" s="852"/>
      <c r="AE54" s="853"/>
      <c r="AF54" s="853"/>
      <c r="AG54" s="873"/>
      <c r="AH54" s="874"/>
      <c r="AI54" s="853"/>
      <c r="AJ54" s="853"/>
      <c r="AK54" s="851"/>
      <c r="AL54" s="852"/>
      <c r="AM54" s="853"/>
      <c r="AN54" s="853"/>
      <c r="AO54" s="873"/>
      <c r="AP54" s="900">
        <f t="shared" si="0"/>
        <v>0</v>
      </c>
      <c r="AQ54" s="904">
        <f t="shared" si="1"/>
        <v>260.5</v>
      </c>
      <c r="AR54" s="900">
        <f t="shared" si="2"/>
        <v>0</v>
      </c>
      <c r="AS54" s="910">
        <f t="shared" si="3"/>
        <v>0</v>
      </c>
      <c r="AT54" s="897">
        <f t="shared" si="5"/>
        <v>260.5</v>
      </c>
      <c r="AU54" s="813"/>
    </row>
    <row r="55" spans="1:47" s="744" customFormat="1" ht="17.25" customHeight="1" x14ac:dyDescent="0.25">
      <c r="A55" s="888">
        <f t="shared" si="4"/>
        <v>49</v>
      </c>
      <c r="B55" s="884" t="s">
        <v>729</v>
      </c>
      <c r="C55" s="829" t="s">
        <v>664</v>
      </c>
      <c r="D55" s="965" t="s">
        <v>889</v>
      </c>
      <c r="E55" s="958" t="s">
        <v>730</v>
      </c>
      <c r="F55" s="852"/>
      <c r="G55" s="853">
        <v>252</v>
      </c>
      <c r="H55" s="879"/>
      <c r="I55" s="873"/>
      <c r="J55" s="874"/>
      <c r="K55" s="853">
        <v>236.5</v>
      </c>
      <c r="L55" s="853"/>
      <c r="M55" s="851"/>
      <c r="N55" s="852"/>
      <c r="O55" s="853"/>
      <c r="P55" s="853"/>
      <c r="Q55" s="873"/>
      <c r="R55" s="874"/>
      <c r="S55" s="853">
        <v>196.5</v>
      </c>
      <c r="T55" s="853"/>
      <c r="U55" s="851"/>
      <c r="V55" s="852"/>
      <c r="W55" s="853">
        <v>230.5</v>
      </c>
      <c r="X55" s="853"/>
      <c r="Y55" s="873"/>
      <c r="Z55" s="874"/>
      <c r="AA55" s="853"/>
      <c r="AB55" s="853"/>
      <c r="AC55" s="851"/>
      <c r="AD55" s="852"/>
      <c r="AE55" s="853"/>
      <c r="AF55" s="853"/>
      <c r="AG55" s="873"/>
      <c r="AH55" s="874"/>
      <c r="AI55" s="853"/>
      <c r="AJ55" s="853"/>
      <c r="AK55" s="851"/>
      <c r="AL55" s="852"/>
      <c r="AM55" s="853"/>
      <c r="AN55" s="853"/>
      <c r="AO55" s="873"/>
      <c r="AP55" s="900">
        <f t="shared" si="0"/>
        <v>0</v>
      </c>
      <c r="AQ55" s="904">
        <f t="shared" si="1"/>
        <v>915.5</v>
      </c>
      <c r="AR55" s="900">
        <f t="shared" si="2"/>
        <v>0</v>
      </c>
      <c r="AS55" s="910">
        <f t="shared" si="3"/>
        <v>0</v>
      </c>
      <c r="AT55" s="897">
        <f t="shared" si="5"/>
        <v>915.5</v>
      </c>
      <c r="AU55" s="813"/>
    </row>
    <row r="56" spans="1:47" s="744" customFormat="1" ht="17.25" customHeight="1" x14ac:dyDescent="0.25">
      <c r="A56" s="888">
        <f t="shared" si="4"/>
        <v>50</v>
      </c>
      <c r="B56" s="884" t="s">
        <v>731</v>
      </c>
      <c r="C56" s="829" t="s">
        <v>620</v>
      </c>
      <c r="D56" s="965" t="s">
        <v>889</v>
      </c>
      <c r="E56" s="958" t="s">
        <v>131</v>
      </c>
      <c r="F56" s="852"/>
      <c r="G56" s="853">
        <v>241.5</v>
      </c>
      <c r="H56" s="879"/>
      <c r="I56" s="873"/>
      <c r="J56" s="874"/>
      <c r="K56" s="853">
        <v>248</v>
      </c>
      <c r="L56" s="853"/>
      <c r="M56" s="851"/>
      <c r="N56" s="852"/>
      <c r="O56" s="853">
        <v>209</v>
      </c>
      <c r="P56" s="853"/>
      <c r="Q56" s="873"/>
      <c r="R56" s="874"/>
      <c r="S56" s="853"/>
      <c r="T56" s="853"/>
      <c r="U56" s="851"/>
      <c r="V56" s="852"/>
      <c r="W56" s="853"/>
      <c r="X56" s="853"/>
      <c r="Y56" s="873"/>
      <c r="Z56" s="874"/>
      <c r="AA56" s="853"/>
      <c r="AB56" s="853"/>
      <c r="AC56" s="851"/>
      <c r="AD56" s="852"/>
      <c r="AE56" s="853">
        <v>197.75</v>
      </c>
      <c r="AF56" s="853"/>
      <c r="AG56" s="873"/>
      <c r="AH56" s="874"/>
      <c r="AI56" s="853"/>
      <c r="AJ56" s="853"/>
      <c r="AK56" s="851"/>
      <c r="AL56" s="852"/>
      <c r="AM56" s="853"/>
      <c r="AN56" s="853"/>
      <c r="AO56" s="873"/>
      <c r="AP56" s="900">
        <f t="shared" si="0"/>
        <v>0</v>
      </c>
      <c r="AQ56" s="904">
        <f t="shared" si="1"/>
        <v>896.25</v>
      </c>
      <c r="AR56" s="900">
        <f t="shared" si="2"/>
        <v>0</v>
      </c>
      <c r="AS56" s="910">
        <f t="shared" si="3"/>
        <v>0</v>
      </c>
      <c r="AT56" s="897">
        <f t="shared" si="5"/>
        <v>896.25</v>
      </c>
      <c r="AU56" s="767"/>
    </row>
    <row r="57" spans="1:47" s="744" customFormat="1" ht="17.25" customHeight="1" x14ac:dyDescent="0.25">
      <c r="A57" s="888">
        <f t="shared" si="4"/>
        <v>51</v>
      </c>
      <c r="B57" s="885" t="s">
        <v>732</v>
      </c>
      <c r="C57" s="625" t="s">
        <v>562</v>
      </c>
      <c r="D57" s="968" t="s">
        <v>890</v>
      </c>
      <c r="E57" s="958" t="s">
        <v>131</v>
      </c>
      <c r="F57" s="852"/>
      <c r="G57" s="853">
        <v>228</v>
      </c>
      <c r="H57" s="879"/>
      <c r="I57" s="873"/>
      <c r="J57" s="874"/>
      <c r="K57" s="853"/>
      <c r="L57" s="853"/>
      <c r="M57" s="851"/>
      <c r="N57" s="852"/>
      <c r="O57" s="853"/>
      <c r="P57" s="853"/>
      <c r="Q57" s="873"/>
      <c r="R57" s="874"/>
      <c r="S57" s="853"/>
      <c r="T57" s="853"/>
      <c r="U57" s="851"/>
      <c r="V57" s="852"/>
      <c r="W57" s="853"/>
      <c r="X57" s="853"/>
      <c r="Y57" s="873"/>
      <c r="Z57" s="874"/>
      <c r="AA57" s="853"/>
      <c r="AB57" s="853"/>
      <c r="AC57" s="851"/>
      <c r="AD57" s="852"/>
      <c r="AE57" s="853">
        <v>172</v>
      </c>
      <c r="AF57" s="853"/>
      <c r="AG57" s="873"/>
      <c r="AH57" s="874"/>
      <c r="AI57" s="853"/>
      <c r="AJ57" s="853"/>
      <c r="AK57" s="851"/>
      <c r="AL57" s="852"/>
      <c r="AM57" s="853">
        <v>215.5</v>
      </c>
      <c r="AN57" s="853"/>
      <c r="AO57" s="873"/>
      <c r="AP57" s="900">
        <f t="shared" si="0"/>
        <v>0</v>
      </c>
      <c r="AQ57" s="904">
        <f t="shared" si="1"/>
        <v>615.5</v>
      </c>
      <c r="AR57" s="900">
        <f t="shared" si="2"/>
        <v>0</v>
      </c>
      <c r="AS57" s="910">
        <f t="shared" si="3"/>
        <v>0</v>
      </c>
      <c r="AT57" s="897">
        <f t="shared" si="5"/>
        <v>615.5</v>
      </c>
      <c r="AU57" s="767"/>
    </row>
    <row r="58" spans="1:47" s="744" customFormat="1" ht="17.25" customHeight="1" x14ac:dyDescent="0.25">
      <c r="A58" s="888">
        <f t="shared" si="4"/>
        <v>52</v>
      </c>
      <c r="B58" s="884" t="s">
        <v>924</v>
      </c>
      <c r="C58" s="829" t="s">
        <v>733</v>
      </c>
      <c r="D58" s="965" t="s">
        <v>889</v>
      </c>
      <c r="E58" s="963" t="s">
        <v>734</v>
      </c>
      <c r="F58" s="852"/>
      <c r="G58" s="853">
        <v>223.5</v>
      </c>
      <c r="H58" s="879"/>
      <c r="I58" s="873"/>
      <c r="J58" s="874"/>
      <c r="K58" s="853"/>
      <c r="L58" s="853"/>
      <c r="M58" s="851"/>
      <c r="N58" s="852"/>
      <c r="O58" s="853"/>
      <c r="P58" s="853"/>
      <c r="Q58" s="873"/>
      <c r="R58" s="874"/>
      <c r="S58" s="853"/>
      <c r="T58" s="853"/>
      <c r="U58" s="851"/>
      <c r="V58" s="852"/>
      <c r="W58" s="853"/>
      <c r="X58" s="853"/>
      <c r="Y58" s="873"/>
      <c r="Z58" s="874"/>
      <c r="AA58" s="853"/>
      <c r="AB58" s="853"/>
      <c r="AC58" s="851"/>
      <c r="AD58" s="852"/>
      <c r="AE58" s="853"/>
      <c r="AF58" s="853"/>
      <c r="AG58" s="873"/>
      <c r="AH58" s="874"/>
      <c r="AI58" s="853"/>
      <c r="AJ58" s="853"/>
      <c r="AK58" s="851"/>
      <c r="AL58" s="852"/>
      <c r="AM58" s="853"/>
      <c r="AN58" s="853"/>
      <c r="AO58" s="873"/>
      <c r="AP58" s="900">
        <f t="shared" si="0"/>
        <v>0</v>
      </c>
      <c r="AQ58" s="904">
        <f t="shared" si="1"/>
        <v>223.5</v>
      </c>
      <c r="AR58" s="900">
        <f t="shared" si="2"/>
        <v>0</v>
      </c>
      <c r="AS58" s="910">
        <f t="shared" si="3"/>
        <v>0</v>
      </c>
      <c r="AT58" s="897">
        <f t="shared" si="5"/>
        <v>223.5</v>
      </c>
      <c r="AU58" s="810"/>
    </row>
    <row r="59" spans="1:47" s="744" customFormat="1" ht="17.25" customHeight="1" x14ac:dyDescent="0.25">
      <c r="A59" s="888">
        <f t="shared" si="4"/>
        <v>53</v>
      </c>
      <c r="B59" s="884" t="s">
        <v>735</v>
      </c>
      <c r="C59" s="829" t="s">
        <v>633</v>
      </c>
      <c r="D59" s="965" t="s">
        <v>890</v>
      </c>
      <c r="E59" s="958" t="s">
        <v>801</v>
      </c>
      <c r="F59" s="852"/>
      <c r="G59" s="853">
        <v>220</v>
      </c>
      <c r="H59" s="879"/>
      <c r="I59" s="873"/>
      <c r="J59" s="874"/>
      <c r="K59" s="853">
        <v>254.5</v>
      </c>
      <c r="L59" s="853"/>
      <c r="M59" s="851"/>
      <c r="N59" s="852"/>
      <c r="O59" s="853"/>
      <c r="P59" s="853"/>
      <c r="Q59" s="873"/>
      <c r="R59" s="874"/>
      <c r="S59" s="853"/>
      <c r="T59" s="853"/>
      <c r="U59" s="851"/>
      <c r="V59" s="852"/>
      <c r="W59" s="853"/>
      <c r="X59" s="853"/>
      <c r="Y59" s="873"/>
      <c r="Z59" s="874"/>
      <c r="AA59" s="853"/>
      <c r="AB59" s="853"/>
      <c r="AC59" s="851"/>
      <c r="AD59" s="852"/>
      <c r="AE59" s="853"/>
      <c r="AF59" s="853"/>
      <c r="AG59" s="873"/>
      <c r="AH59" s="874"/>
      <c r="AI59" s="853"/>
      <c r="AJ59" s="853"/>
      <c r="AK59" s="851"/>
      <c r="AL59" s="852"/>
      <c r="AM59" s="853"/>
      <c r="AN59" s="853"/>
      <c r="AO59" s="873"/>
      <c r="AP59" s="900">
        <f t="shared" ref="AP59:AP102" si="12">F59+J59+N59+R59+V59+Z59+AD59+AH59+AL59</f>
        <v>0</v>
      </c>
      <c r="AQ59" s="904">
        <f t="shared" ref="AQ59:AQ102" si="13">G59+K59+O59+S59+W59+AA59+AE59+AI59+AM59</f>
        <v>474.5</v>
      </c>
      <c r="AR59" s="900">
        <f t="shared" ref="AR59:AR102" si="14">H59+L59+P59+T59+X59+AB59+AF59+AJ59+AN59</f>
        <v>0</v>
      </c>
      <c r="AS59" s="910">
        <f t="shared" ref="AS59:AS100" si="15">I59+M59+Q59+U59+Y59+AC59+AG59+AK59+AO59</f>
        <v>0</v>
      </c>
      <c r="AT59" s="897">
        <f t="shared" si="5"/>
        <v>474.5</v>
      </c>
      <c r="AU59" s="813"/>
    </row>
    <row r="60" spans="1:47" s="744" customFormat="1" ht="17.25" customHeight="1" x14ac:dyDescent="0.25">
      <c r="A60" s="888">
        <f t="shared" si="4"/>
        <v>54</v>
      </c>
      <c r="B60" s="884" t="s">
        <v>919</v>
      </c>
      <c r="C60" s="829" t="s">
        <v>736</v>
      </c>
      <c r="D60" s="965" t="s">
        <v>890</v>
      </c>
      <c r="E60" s="963" t="s">
        <v>662</v>
      </c>
      <c r="F60" s="852"/>
      <c r="G60" s="853">
        <v>195</v>
      </c>
      <c r="H60" s="879"/>
      <c r="I60" s="873"/>
      <c r="J60" s="874"/>
      <c r="K60" s="853"/>
      <c r="L60" s="853"/>
      <c r="M60" s="851"/>
      <c r="N60" s="852"/>
      <c r="O60" s="853"/>
      <c r="P60" s="853"/>
      <c r="Q60" s="873"/>
      <c r="R60" s="874"/>
      <c r="S60" s="853"/>
      <c r="T60" s="853"/>
      <c r="U60" s="851"/>
      <c r="V60" s="852"/>
      <c r="W60" s="853"/>
      <c r="X60" s="853"/>
      <c r="Y60" s="873"/>
      <c r="Z60" s="874"/>
      <c r="AA60" s="853"/>
      <c r="AB60" s="853"/>
      <c r="AC60" s="851"/>
      <c r="AD60" s="852"/>
      <c r="AE60" s="853"/>
      <c r="AF60" s="853"/>
      <c r="AG60" s="873"/>
      <c r="AH60" s="874"/>
      <c r="AI60" s="853"/>
      <c r="AJ60" s="853"/>
      <c r="AK60" s="851"/>
      <c r="AL60" s="852"/>
      <c r="AM60" s="853"/>
      <c r="AN60" s="853"/>
      <c r="AO60" s="873"/>
      <c r="AP60" s="900">
        <f t="shared" si="12"/>
        <v>0</v>
      </c>
      <c r="AQ60" s="904">
        <f t="shared" si="13"/>
        <v>195</v>
      </c>
      <c r="AR60" s="900">
        <f t="shared" si="14"/>
        <v>0</v>
      </c>
      <c r="AS60" s="910">
        <f t="shared" si="15"/>
        <v>0</v>
      </c>
      <c r="AT60" s="897">
        <f t="shared" ref="AT60:AT102" si="16">SUM(AP60:AS60)</f>
        <v>195</v>
      </c>
      <c r="AU60" s="813"/>
    </row>
    <row r="61" spans="1:47" s="744" customFormat="1" ht="17.25" customHeight="1" x14ac:dyDescent="0.25">
      <c r="A61" s="888">
        <f t="shared" si="4"/>
        <v>55</v>
      </c>
      <c r="B61" s="917" t="s">
        <v>737</v>
      </c>
      <c r="C61" s="918" t="s">
        <v>738</v>
      </c>
      <c r="D61" s="965" t="s">
        <v>890</v>
      </c>
      <c r="E61" s="963" t="s">
        <v>801</v>
      </c>
      <c r="F61" s="852"/>
      <c r="G61" s="853">
        <v>192.5</v>
      </c>
      <c r="H61" s="880"/>
      <c r="I61" s="873"/>
      <c r="J61" s="874"/>
      <c r="K61" s="853"/>
      <c r="L61" s="853"/>
      <c r="M61" s="851"/>
      <c r="N61" s="852"/>
      <c r="O61" s="853">
        <v>233.75</v>
      </c>
      <c r="P61" s="853"/>
      <c r="Q61" s="873"/>
      <c r="R61" s="874"/>
      <c r="S61" s="853"/>
      <c r="T61" s="853"/>
      <c r="U61" s="851"/>
      <c r="V61" s="852"/>
      <c r="W61" s="853"/>
      <c r="X61" s="853"/>
      <c r="Y61" s="873"/>
      <c r="Z61" s="874"/>
      <c r="AA61" s="853"/>
      <c r="AB61" s="853"/>
      <c r="AC61" s="851"/>
      <c r="AD61" s="852"/>
      <c r="AE61" s="853"/>
      <c r="AF61" s="853">
        <v>248.25</v>
      </c>
      <c r="AG61" s="873"/>
      <c r="AH61" s="874"/>
      <c r="AI61" s="853"/>
      <c r="AJ61" s="853">
        <v>285.5</v>
      </c>
      <c r="AK61" s="851"/>
      <c r="AL61" s="852"/>
      <c r="AM61" s="853"/>
      <c r="AN61" s="853"/>
      <c r="AO61" s="873"/>
      <c r="AP61" s="900">
        <f t="shared" si="12"/>
        <v>0</v>
      </c>
      <c r="AQ61" s="904">
        <f t="shared" si="13"/>
        <v>426.25</v>
      </c>
      <c r="AR61" s="907">
        <f>H61+L61+P61+T61+X61+AB61+AF61+AJ61+AN61</f>
        <v>533.75</v>
      </c>
      <c r="AS61" s="910">
        <f t="shared" si="15"/>
        <v>0</v>
      </c>
      <c r="AT61" s="897">
        <f t="shared" si="16"/>
        <v>960</v>
      </c>
      <c r="AU61" s="824"/>
    </row>
    <row r="62" spans="1:47" s="744" customFormat="1" ht="17.25" customHeight="1" x14ac:dyDescent="0.25">
      <c r="A62" s="888">
        <f t="shared" si="4"/>
        <v>56</v>
      </c>
      <c r="B62" s="884" t="s">
        <v>929</v>
      </c>
      <c r="C62" s="829" t="s">
        <v>774</v>
      </c>
      <c r="D62" s="965" t="s">
        <v>890</v>
      </c>
      <c r="E62" s="963" t="s">
        <v>896</v>
      </c>
      <c r="F62" s="890"/>
      <c r="G62" s="880"/>
      <c r="H62" s="880"/>
      <c r="I62" s="873"/>
      <c r="J62" s="874"/>
      <c r="K62" s="853">
        <v>303</v>
      </c>
      <c r="L62" s="853"/>
      <c r="M62" s="851"/>
      <c r="N62" s="852"/>
      <c r="O62" s="853"/>
      <c r="P62" s="853"/>
      <c r="Q62" s="873"/>
      <c r="R62" s="874"/>
      <c r="S62" s="853"/>
      <c r="T62" s="853"/>
      <c r="U62" s="851"/>
      <c r="V62" s="852"/>
      <c r="W62" s="853"/>
      <c r="X62" s="853"/>
      <c r="Y62" s="873"/>
      <c r="Z62" s="874"/>
      <c r="AA62" s="853"/>
      <c r="AB62" s="853"/>
      <c r="AC62" s="851"/>
      <c r="AD62" s="852"/>
      <c r="AE62" s="853"/>
      <c r="AF62" s="853"/>
      <c r="AG62" s="873"/>
      <c r="AH62" s="874"/>
      <c r="AI62" s="853"/>
      <c r="AJ62" s="853"/>
      <c r="AK62" s="851"/>
      <c r="AL62" s="852"/>
      <c r="AM62" s="853"/>
      <c r="AN62" s="853"/>
      <c r="AO62" s="873"/>
      <c r="AP62" s="900">
        <f t="shared" si="12"/>
        <v>0</v>
      </c>
      <c r="AQ62" s="904">
        <f t="shared" si="13"/>
        <v>303</v>
      </c>
      <c r="AR62" s="900">
        <f t="shared" si="14"/>
        <v>0</v>
      </c>
      <c r="AS62" s="910">
        <f t="shared" si="15"/>
        <v>0</v>
      </c>
      <c r="AT62" s="897">
        <f t="shared" si="16"/>
        <v>303</v>
      </c>
      <c r="AU62" s="813"/>
    </row>
    <row r="63" spans="1:47" s="744" customFormat="1" ht="17.25" customHeight="1" x14ac:dyDescent="0.25">
      <c r="A63" s="888">
        <f t="shared" si="4"/>
        <v>57</v>
      </c>
      <c r="B63" s="884" t="s">
        <v>930</v>
      </c>
      <c r="C63" s="829" t="s">
        <v>806</v>
      </c>
      <c r="D63" s="965" t="s">
        <v>890</v>
      </c>
      <c r="E63" s="963" t="s">
        <v>910</v>
      </c>
      <c r="F63" s="890"/>
      <c r="G63" s="880"/>
      <c r="H63" s="880"/>
      <c r="I63" s="873"/>
      <c r="J63" s="874"/>
      <c r="K63" s="853"/>
      <c r="L63" s="853"/>
      <c r="M63" s="851"/>
      <c r="N63" s="852"/>
      <c r="O63" s="853">
        <v>135.5</v>
      </c>
      <c r="P63" s="853"/>
      <c r="Q63" s="873"/>
      <c r="R63" s="874"/>
      <c r="S63" s="853"/>
      <c r="T63" s="853"/>
      <c r="U63" s="851"/>
      <c r="V63" s="852"/>
      <c r="W63" s="853"/>
      <c r="X63" s="853"/>
      <c r="Y63" s="873"/>
      <c r="Z63" s="874"/>
      <c r="AA63" s="853"/>
      <c r="AB63" s="853"/>
      <c r="AC63" s="851"/>
      <c r="AD63" s="852"/>
      <c r="AE63" s="853"/>
      <c r="AF63" s="853"/>
      <c r="AG63" s="873"/>
      <c r="AH63" s="874"/>
      <c r="AI63" s="853"/>
      <c r="AJ63" s="853"/>
      <c r="AK63" s="851"/>
      <c r="AL63" s="852"/>
      <c r="AM63" s="853"/>
      <c r="AN63" s="853"/>
      <c r="AO63" s="873"/>
      <c r="AP63" s="900">
        <f t="shared" si="12"/>
        <v>0</v>
      </c>
      <c r="AQ63" s="904">
        <f t="shared" si="13"/>
        <v>135.5</v>
      </c>
      <c r="AR63" s="900">
        <f t="shared" si="14"/>
        <v>0</v>
      </c>
      <c r="AS63" s="910">
        <f t="shared" si="15"/>
        <v>0</v>
      </c>
      <c r="AT63" s="897">
        <f t="shared" si="16"/>
        <v>135.5</v>
      </c>
      <c r="AU63" s="813"/>
    </row>
    <row r="64" spans="1:47" s="744" customFormat="1" ht="17.25" customHeight="1" x14ac:dyDescent="0.25">
      <c r="A64" s="888">
        <f t="shared" si="4"/>
        <v>58</v>
      </c>
      <c r="B64" s="884" t="s">
        <v>826</v>
      </c>
      <c r="C64" s="829" t="s">
        <v>571</v>
      </c>
      <c r="D64" s="965" t="s">
        <v>890</v>
      </c>
      <c r="E64" s="963" t="s">
        <v>418</v>
      </c>
      <c r="F64" s="890"/>
      <c r="G64" s="880"/>
      <c r="H64" s="880"/>
      <c r="I64" s="873"/>
      <c r="J64" s="874"/>
      <c r="K64" s="853"/>
      <c r="L64" s="853"/>
      <c r="M64" s="851"/>
      <c r="N64" s="852"/>
      <c r="O64" s="853">
        <v>226.25</v>
      </c>
      <c r="P64" s="853"/>
      <c r="Q64" s="873"/>
      <c r="R64" s="874"/>
      <c r="S64" s="853"/>
      <c r="T64" s="853"/>
      <c r="U64" s="851"/>
      <c r="V64" s="852"/>
      <c r="W64" s="853"/>
      <c r="X64" s="853"/>
      <c r="Y64" s="873"/>
      <c r="Z64" s="874"/>
      <c r="AA64" s="853">
        <v>170</v>
      </c>
      <c r="AB64" s="853"/>
      <c r="AC64" s="851"/>
      <c r="AD64" s="852"/>
      <c r="AE64" s="853"/>
      <c r="AF64" s="853"/>
      <c r="AG64" s="873"/>
      <c r="AH64" s="874"/>
      <c r="AI64" s="853"/>
      <c r="AJ64" s="853"/>
      <c r="AK64" s="851"/>
      <c r="AL64" s="852"/>
      <c r="AM64" s="853">
        <v>198.5</v>
      </c>
      <c r="AN64" s="853"/>
      <c r="AO64" s="873"/>
      <c r="AP64" s="900">
        <f t="shared" si="12"/>
        <v>0</v>
      </c>
      <c r="AQ64" s="904">
        <f t="shared" si="13"/>
        <v>594.75</v>
      </c>
      <c r="AR64" s="900">
        <f t="shared" si="14"/>
        <v>0</v>
      </c>
      <c r="AS64" s="910">
        <f t="shared" si="15"/>
        <v>0</v>
      </c>
      <c r="AT64" s="897">
        <f t="shared" si="16"/>
        <v>594.75</v>
      </c>
      <c r="AU64" s="813"/>
    </row>
    <row r="65" spans="1:47" s="744" customFormat="1" ht="17.25" customHeight="1" x14ac:dyDescent="0.25">
      <c r="A65" s="888">
        <f t="shared" si="4"/>
        <v>59</v>
      </c>
      <c r="B65" s="884" t="s">
        <v>883</v>
      </c>
      <c r="C65" s="829" t="s">
        <v>779</v>
      </c>
      <c r="D65" s="965" t="s">
        <v>890</v>
      </c>
      <c r="E65" s="958" t="s">
        <v>1373</v>
      </c>
      <c r="F65" s="878" t="s">
        <v>779</v>
      </c>
      <c r="G65" s="879"/>
      <c r="H65" s="879"/>
      <c r="I65" s="873"/>
      <c r="J65" s="874"/>
      <c r="K65" s="853"/>
      <c r="L65" s="853"/>
      <c r="M65" s="851"/>
      <c r="N65" s="852"/>
      <c r="O65" s="853"/>
      <c r="P65" s="853"/>
      <c r="Q65" s="873"/>
      <c r="R65" s="874"/>
      <c r="S65" s="853">
        <v>273.5</v>
      </c>
      <c r="T65" s="853"/>
      <c r="U65" s="851"/>
      <c r="V65" s="852"/>
      <c r="W65" s="853"/>
      <c r="X65" s="853"/>
      <c r="Y65" s="873"/>
      <c r="Z65" s="874"/>
      <c r="AA65" s="853"/>
      <c r="AB65" s="853"/>
      <c r="AC65" s="851"/>
      <c r="AD65" s="852"/>
      <c r="AE65" s="853"/>
      <c r="AF65" s="853"/>
      <c r="AG65" s="873"/>
      <c r="AH65" s="874"/>
      <c r="AI65" s="853"/>
      <c r="AJ65" s="853"/>
      <c r="AK65" s="851"/>
      <c r="AL65" s="852"/>
      <c r="AM65" s="853"/>
      <c r="AN65" s="853"/>
      <c r="AO65" s="873"/>
      <c r="AP65" s="900" t="e">
        <f t="shared" si="12"/>
        <v>#VALUE!</v>
      </c>
      <c r="AQ65" s="904">
        <f t="shared" si="13"/>
        <v>273.5</v>
      </c>
      <c r="AR65" s="900">
        <f t="shared" si="14"/>
        <v>0</v>
      </c>
      <c r="AS65" s="910">
        <f t="shared" si="15"/>
        <v>0</v>
      </c>
      <c r="AT65" s="897" t="e">
        <f t="shared" si="16"/>
        <v>#VALUE!</v>
      </c>
      <c r="AU65" s="814"/>
    </row>
    <row r="66" spans="1:47" s="744" customFormat="1" ht="17.25" customHeight="1" x14ac:dyDescent="0.25">
      <c r="A66" s="888">
        <f t="shared" si="4"/>
        <v>60</v>
      </c>
      <c r="B66" s="884" t="s">
        <v>931</v>
      </c>
      <c r="C66" s="829" t="s">
        <v>781</v>
      </c>
      <c r="D66" s="965" t="s">
        <v>889</v>
      </c>
      <c r="E66" s="963" t="s">
        <v>131</v>
      </c>
      <c r="F66" s="890"/>
      <c r="G66" s="880"/>
      <c r="H66" s="880"/>
      <c r="I66" s="873"/>
      <c r="J66" s="874"/>
      <c r="K66" s="853"/>
      <c r="L66" s="853"/>
      <c r="M66" s="851"/>
      <c r="N66" s="852"/>
      <c r="O66" s="853"/>
      <c r="P66" s="853"/>
      <c r="Q66" s="873"/>
      <c r="R66" s="874"/>
      <c r="S66" s="853"/>
      <c r="T66" s="853"/>
      <c r="U66" s="851"/>
      <c r="V66" s="852"/>
      <c r="W66" s="853">
        <v>273</v>
      </c>
      <c r="X66" s="853"/>
      <c r="Y66" s="873"/>
      <c r="Z66" s="874"/>
      <c r="AA66" s="853"/>
      <c r="AB66" s="853"/>
      <c r="AC66" s="851"/>
      <c r="AD66" s="852"/>
      <c r="AE66" s="853">
        <v>241.25</v>
      </c>
      <c r="AF66" s="853"/>
      <c r="AG66" s="873"/>
      <c r="AH66" s="874"/>
      <c r="AI66" s="853"/>
      <c r="AJ66" s="853"/>
      <c r="AK66" s="851"/>
      <c r="AL66" s="852"/>
      <c r="AM66" s="853"/>
      <c r="AN66" s="853"/>
      <c r="AO66" s="873"/>
      <c r="AP66" s="900">
        <f t="shared" si="12"/>
        <v>0</v>
      </c>
      <c r="AQ66" s="904">
        <f t="shared" si="13"/>
        <v>514.25</v>
      </c>
      <c r="AR66" s="900">
        <f t="shared" si="14"/>
        <v>0</v>
      </c>
      <c r="AS66" s="910">
        <f t="shared" si="15"/>
        <v>0</v>
      </c>
      <c r="AT66" s="897">
        <f t="shared" si="16"/>
        <v>514.25</v>
      </c>
      <c r="AU66" s="813"/>
    </row>
    <row r="67" spans="1:47" s="744" customFormat="1" ht="17.25" customHeight="1" x14ac:dyDescent="0.25">
      <c r="A67" s="888">
        <f t="shared" si="4"/>
        <v>61</v>
      </c>
      <c r="B67" s="884" t="s">
        <v>932</v>
      </c>
      <c r="C67" s="829" t="s">
        <v>782</v>
      </c>
      <c r="D67" s="965" t="s">
        <v>889</v>
      </c>
      <c r="E67" s="963" t="s">
        <v>131</v>
      </c>
      <c r="F67" s="890"/>
      <c r="G67" s="880"/>
      <c r="H67" s="880"/>
      <c r="I67" s="873"/>
      <c r="J67" s="874"/>
      <c r="K67" s="853"/>
      <c r="L67" s="853"/>
      <c r="M67" s="851"/>
      <c r="N67" s="852"/>
      <c r="O67" s="853"/>
      <c r="P67" s="853"/>
      <c r="Q67" s="873"/>
      <c r="R67" s="874"/>
      <c r="S67" s="853"/>
      <c r="T67" s="853"/>
      <c r="U67" s="851"/>
      <c r="V67" s="852"/>
      <c r="W67" s="853">
        <v>240</v>
      </c>
      <c r="X67" s="853"/>
      <c r="Y67" s="873"/>
      <c r="Z67" s="874"/>
      <c r="AA67" s="853"/>
      <c r="AB67" s="853"/>
      <c r="AC67" s="851"/>
      <c r="AD67" s="852"/>
      <c r="AE67" s="853">
        <v>223.5</v>
      </c>
      <c r="AF67" s="853"/>
      <c r="AG67" s="873"/>
      <c r="AH67" s="874"/>
      <c r="AI67" s="853"/>
      <c r="AJ67" s="853"/>
      <c r="AK67" s="851"/>
      <c r="AL67" s="852"/>
      <c r="AM67" s="853"/>
      <c r="AN67" s="853"/>
      <c r="AO67" s="873"/>
      <c r="AP67" s="900">
        <f t="shared" si="12"/>
        <v>0</v>
      </c>
      <c r="AQ67" s="904">
        <f t="shared" si="13"/>
        <v>463.5</v>
      </c>
      <c r="AR67" s="900">
        <f t="shared" si="14"/>
        <v>0</v>
      </c>
      <c r="AS67" s="910">
        <f t="shared" si="15"/>
        <v>0</v>
      </c>
      <c r="AT67" s="897">
        <f t="shared" si="16"/>
        <v>463.5</v>
      </c>
      <c r="AU67" s="810"/>
    </row>
    <row r="68" spans="1:47" s="744" customFormat="1" ht="17.25" customHeight="1" x14ac:dyDescent="0.25">
      <c r="A68" s="888">
        <f t="shared" si="4"/>
        <v>62</v>
      </c>
      <c r="B68" s="884" t="s">
        <v>356</v>
      </c>
      <c r="C68" s="829" t="s">
        <v>793</v>
      </c>
      <c r="D68" s="965" t="s">
        <v>889</v>
      </c>
      <c r="E68" s="958" t="s">
        <v>896</v>
      </c>
      <c r="F68" s="878"/>
      <c r="G68" s="879"/>
      <c r="H68" s="879"/>
      <c r="I68" s="873"/>
      <c r="J68" s="874"/>
      <c r="K68" s="853"/>
      <c r="L68" s="853"/>
      <c r="M68" s="851"/>
      <c r="N68" s="852"/>
      <c r="O68" s="853"/>
      <c r="P68" s="853"/>
      <c r="Q68" s="873"/>
      <c r="R68" s="874"/>
      <c r="S68" s="853"/>
      <c r="T68" s="853"/>
      <c r="U68" s="851"/>
      <c r="V68" s="852"/>
      <c r="W68" s="853"/>
      <c r="X68" s="853"/>
      <c r="Y68" s="873"/>
      <c r="Z68" s="874"/>
      <c r="AA68" s="853">
        <v>158</v>
      </c>
      <c r="AB68" s="853"/>
      <c r="AC68" s="851"/>
      <c r="AD68" s="852"/>
      <c r="AE68" s="853"/>
      <c r="AF68" s="853"/>
      <c r="AG68" s="873"/>
      <c r="AH68" s="874"/>
      <c r="AI68" s="853"/>
      <c r="AJ68" s="853"/>
      <c r="AK68" s="851"/>
      <c r="AL68" s="852"/>
      <c r="AM68" s="853"/>
      <c r="AN68" s="825"/>
      <c r="AO68" s="935"/>
      <c r="AP68" s="900">
        <f t="shared" si="12"/>
        <v>0</v>
      </c>
      <c r="AQ68" s="904">
        <f t="shared" si="13"/>
        <v>158</v>
      </c>
      <c r="AR68" s="900">
        <f t="shared" si="14"/>
        <v>0</v>
      </c>
      <c r="AS68" s="910">
        <f t="shared" si="15"/>
        <v>0</v>
      </c>
      <c r="AT68" s="897">
        <f t="shared" si="16"/>
        <v>158</v>
      </c>
      <c r="AU68" s="814"/>
    </row>
    <row r="69" spans="1:47" s="744" customFormat="1" ht="17.25" customHeight="1" x14ac:dyDescent="0.25">
      <c r="A69" s="888">
        <f t="shared" si="4"/>
        <v>63</v>
      </c>
      <c r="B69" s="885" t="s">
        <v>933</v>
      </c>
      <c r="C69" s="625" t="s">
        <v>799</v>
      </c>
      <c r="D69" s="968" t="s">
        <v>890</v>
      </c>
      <c r="E69" s="963" t="s">
        <v>131</v>
      </c>
      <c r="F69" s="878"/>
      <c r="G69" s="879"/>
      <c r="H69" s="879"/>
      <c r="I69" s="873"/>
      <c r="J69" s="874"/>
      <c r="K69" s="853"/>
      <c r="L69" s="853"/>
      <c r="M69" s="851"/>
      <c r="N69" s="852"/>
      <c r="O69" s="853"/>
      <c r="P69" s="853"/>
      <c r="Q69" s="873"/>
      <c r="R69" s="874"/>
      <c r="S69" s="853"/>
      <c r="T69" s="853"/>
      <c r="U69" s="851"/>
      <c r="V69" s="852"/>
      <c r="W69" s="853"/>
      <c r="X69" s="853"/>
      <c r="Y69" s="873"/>
      <c r="Z69" s="874"/>
      <c r="AA69" s="853"/>
      <c r="AB69" s="853"/>
      <c r="AC69" s="851"/>
      <c r="AD69" s="852"/>
      <c r="AE69" s="853">
        <v>236.5</v>
      </c>
      <c r="AF69" s="853"/>
      <c r="AG69" s="873"/>
      <c r="AH69" s="874"/>
      <c r="AI69" s="853"/>
      <c r="AJ69" s="853"/>
      <c r="AK69" s="851"/>
      <c r="AL69" s="852"/>
      <c r="AM69" s="853"/>
      <c r="AN69" s="825"/>
      <c r="AO69" s="935"/>
      <c r="AP69" s="900">
        <f t="shared" si="12"/>
        <v>0</v>
      </c>
      <c r="AQ69" s="904">
        <f t="shared" si="13"/>
        <v>236.5</v>
      </c>
      <c r="AR69" s="900">
        <f t="shared" si="14"/>
        <v>0</v>
      </c>
      <c r="AS69" s="910">
        <f t="shared" si="15"/>
        <v>0</v>
      </c>
      <c r="AT69" s="897">
        <f t="shared" si="16"/>
        <v>236.5</v>
      </c>
      <c r="AU69" s="814"/>
    </row>
    <row r="70" spans="1:47" s="744" customFormat="1" ht="17.25" customHeight="1" x14ac:dyDescent="0.25">
      <c r="A70" s="888">
        <f t="shared" si="4"/>
        <v>64</v>
      </c>
      <c r="B70" s="885" t="s">
        <v>934</v>
      </c>
      <c r="C70" s="625" t="s">
        <v>800</v>
      </c>
      <c r="D70" s="968" t="s">
        <v>890</v>
      </c>
      <c r="E70" s="963" t="s">
        <v>131</v>
      </c>
      <c r="F70" s="878"/>
      <c r="G70" s="879"/>
      <c r="H70" s="879"/>
      <c r="I70" s="873"/>
      <c r="J70" s="874"/>
      <c r="K70" s="853"/>
      <c r="L70" s="853"/>
      <c r="M70" s="851"/>
      <c r="N70" s="852"/>
      <c r="O70" s="853"/>
      <c r="P70" s="853"/>
      <c r="Q70" s="873"/>
      <c r="R70" s="874"/>
      <c r="S70" s="853"/>
      <c r="T70" s="853"/>
      <c r="U70" s="851"/>
      <c r="V70" s="852"/>
      <c r="W70" s="853"/>
      <c r="X70" s="853"/>
      <c r="Y70" s="873"/>
      <c r="Z70" s="874"/>
      <c r="AA70" s="853"/>
      <c r="AB70" s="853"/>
      <c r="AC70" s="851"/>
      <c r="AD70" s="852"/>
      <c r="AE70" s="853">
        <v>221.5</v>
      </c>
      <c r="AF70" s="853"/>
      <c r="AG70" s="873"/>
      <c r="AH70" s="874"/>
      <c r="AI70" s="853"/>
      <c r="AJ70" s="853"/>
      <c r="AK70" s="851"/>
      <c r="AL70" s="852"/>
      <c r="AM70" s="825"/>
      <c r="AN70" s="825"/>
      <c r="AO70" s="935"/>
      <c r="AP70" s="900">
        <f t="shared" si="12"/>
        <v>0</v>
      </c>
      <c r="AQ70" s="904">
        <f t="shared" si="13"/>
        <v>221.5</v>
      </c>
      <c r="AR70" s="900">
        <f t="shared" si="14"/>
        <v>0</v>
      </c>
      <c r="AS70" s="910">
        <f t="shared" si="15"/>
        <v>0</v>
      </c>
      <c r="AT70" s="897">
        <f t="shared" si="16"/>
        <v>221.5</v>
      </c>
      <c r="AU70" s="815"/>
    </row>
    <row r="71" spans="1:47" s="744" customFormat="1" ht="17.25" customHeight="1" x14ac:dyDescent="0.25">
      <c r="A71" s="888">
        <f t="shared" si="4"/>
        <v>65</v>
      </c>
      <c r="B71" s="885" t="s">
        <v>925</v>
      </c>
      <c r="C71" s="625" t="s">
        <v>783</v>
      </c>
      <c r="D71" s="968" t="s">
        <v>889</v>
      </c>
      <c r="E71" s="963" t="s">
        <v>131</v>
      </c>
      <c r="F71" s="878"/>
      <c r="G71" s="879"/>
      <c r="H71" s="879"/>
      <c r="I71" s="873"/>
      <c r="J71" s="874"/>
      <c r="K71" s="853"/>
      <c r="L71" s="853"/>
      <c r="M71" s="851"/>
      <c r="N71" s="852"/>
      <c r="O71" s="853"/>
      <c r="P71" s="853"/>
      <c r="Q71" s="873"/>
      <c r="R71" s="874"/>
      <c r="S71" s="853"/>
      <c r="T71" s="853"/>
      <c r="U71" s="851"/>
      <c r="V71" s="852"/>
      <c r="W71" s="853"/>
      <c r="X71" s="853"/>
      <c r="Y71" s="873"/>
      <c r="Z71" s="874"/>
      <c r="AA71" s="853"/>
      <c r="AB71" s="853"/>
      <c r="AC71" s="851"/>
      <c r="AD71" s="852"/>
      <c r="AE71" s="853"/>
      <c r="AF71" s="853"/>
      <c r="AG71" s="873"/>
      <c r="AH71" s="874"/>
      <c r="AI71" s="853"/>
      <c r="AJ71" s="853"/>
      <c r="AK71" s="851"/>
      <c r="AL71" s="852"/>
      <c r="AM71" s="825"/>
      <c r="AN71" s="825"/>
      <c r="AO71" s="935"/>
      <c r="AP71" s="900">
        <f t="shared" si="12"/>
        <v>0</v>
      </c>
      <c r="AQ71" s="904">
        <f t="shared" si="13"/>
        <v>0</v>
      </c>
      <c r="AR71" s="900">
        <f t="shared" si="14"/>
        <v>0</v>
      </c>
      <c r="AS71" s="910">
        <f t="shared" si="15"/>
        <v>0</v>
      </c>
      <c r="AT71" s="897">
        <f t="shared" si="16"/>
        <v>0</v>
      </c>
      <c r="AU71" s="814"/>
    </row>
    <row r="72" spans="1:47" s="744" customFormat="1" ht="17.25" customHeight="1" x14ac:dyDescent="0.25">
      <c r="A72" s="888">
        <f t="shared" si="4"/>
        <v>66</v>
      </c>
      <c r="B72" s="885" t="s">
        <v>823</v>
      </c>
      <c r="C72" s="625" t="s">
        <v>644</v>
      </c>
      <c r="D72" s="968" t="s">
        <v>889</v>
      </c>
      <c r="E72" s="958" t="s">
        <v>801</v>
      </c>
      <c r="F72" s="878"/>
      <c r="G72" s="879"/>
      <c r="H72" s="879"/>
      <c r="I72" s="873"/>
      <c r="J72" s="874"/>
      <c r="K72" s="853"/>
      <c r="L72" s="853"/>
      <c r="M72" s="851"/>
      <c r="N72" s="852"/>
      <c r="O72" s="853"/>
      <c r="P72" s="853"/>
      <c r="Q72" s="873"/>
      <c r="R72" s="874"/>
      <c r="S72" s="853"/>
      <c r="T72" s="853"/>
      <c r="U72" s="851"/>
      <c r="V72" s="852"/>
      <c r="W72" s="853"/>
      <c r="X72" s="853"/>
      <c r="Y72" s="873"/>
      <c r="Z72" s="874"/>
      <c r="AA72" s="853"/>
      <c r="AB72" s="853"/>
      <c r="AC72" s="851"/>
      <c r="AD72" s="852"/>
      <c r="AE72" s="853"/>
      <c r="AF72" s="853"/>
      <c r="AG72" s="873"/>
      <c r="AH72" s="874"/>
      <c r="AI72" s="853">
        <v>280.5</v>
      </c>
      <c r="AJ72" s="853"/>
      <c r="AK72" s="851"/>
      <c r="AL72" s="852"/>
      <c r="AM72" s="825"/>
      <c r="AN72" s="825"/>
      <c r="AO72" s="935"/>
      <c r="AP72" s="900">
        <f t="shared" si="12"/>
        <v>0</v>
      </c>
      <c r="AQ72" s="904">
        <f t="shared" si="13"/>
        <v>280.5</v>
      </c>
      <c r="AR72" s="900">
        <f t="shared" si="14"/>
        <v>0</v>
      </c>
      <c r="AS72" s="910">
        <f t="shared" si="15"/>
        <v>0</v>
      </c>
      <c r="AT72" s="897">
        <f t="shared" si="16"/>
        <v>280.5</v>
      </c>
      <c r="AU72" s="815"/>
    </row>
    <row r="73" spans="1:47" s="744" customFormat="1" ht="17.25" customHeight="1" x14ac:dyDescent="0.25">
      <c r="A73" s="888">
        <f t="shared" si="4"/>
        <v>67</v>
      </c>
      <c r="B73" s="854" t="s">
        <v>877</v>
      </c>
      <c r="C73" s="634" t="s">
        <v>853</v>
      </c>
      <c r="D73" s="967" t="s">
        <v>889</v>
      </c>
      <c r="E73" s="959" t="s">
        <v>908</v>
      </c>
      <c r="F73" s="820"/>
      <c r="G73" s="819"/>
      <c r="H73" s="819"/>
      <c r="I73" s="822"/>
      <c r="J73" s="836"/>
      <c r="K73" s="821"/>
      <c r="L73" s="821"/>
      <c r="M73" s="826"/>
      <c r="N73" s="827"/>
      <c r="O73" s="825"/>
      <c r="P73" s="825"/>
      <c r="Q73" s="822"/>
      <c r="R73" s="827"/>
      <c r="S73" s="825"/>
      <c r="T73" s="825"/>
      <c r="U73" s="822"/>
      <c r="V73" s="836"/>
      <c r="W73" s="821"/>
      <c r="X73" s="821"/>
      <c r="Y73" s="830"/>
      <c r="Z73" s="831"/>
      <c r="AA73" s="821"/>
      <c r="AB73" s="821"/>
      <c r="AC73" s="822"/>
      <c r="AD73" s="836"/>
      <c r="AE73" s="821"/>
      <c r="AF73" s="821"/>
      <c r="AG73" s="832"/>
      <c r="AH73" s="833"/>
      <c r="AI73" s="834"/>
      <c r="AJ73" s="834"/>
      <c r="AK73" s="835"/>
      <c r="AL73" s="831"/>
      <c r="AM73" s="825">
        <v>160.5</v>
      </c>
      <c r="AN73" s="825"/>
      <c r="AO73" s="935"/>
      <c r="AP73" s="827">
        <f t="shared" ref="AP73:AS80" si="17">F73+J73+N73+R73+V73+Z73+AD73+AH73+AL73</f>
        <v>0</v>
      </c>
      <c r="AQ73" s="825">
        <f t="shared" si="17"/>
        <v>160.5</v>
      </c>
      <c r="AR73" s="825">
        <f t="shared" si="17"/>
        <v>0</v>
      </c>
      <c r="AS73" s="825">
        <f t="shared" si="17"/>
        <v>0</v>
      </c>
      <c r="AT73" s="701">
        <f t="shared" ref="AT73:AT80" si="18">SUM(AP73:AS73)</f>
        <v>160.5</v>
      </c>
      <c r="AU73" s="806"/>
    </row>
    <row r="74" spans="1:47" s="744" customFormat="1" ht="17.25" customHeight="1" x14ac:dyDescent="0.25">
      <c r="A74" s="888">
        <f t="shared" ref="A74:A102" si="19">A73+1</f>
        <v>68</v>
      </c>
      <c r="B74" s="854" t="s">
        <v>935</v>
      </c>
      <c r="C74" s="634" t="s">
        <v>854</v>
      </c>
      <c r="D74" s="967" t="s">
        <v>890</v>
      </c>
      <c r="E74" s="1062" t="s">
        <v>131</v>
      </c>
      <c r="F74" s="820"/>
      <c r="G74" s="819"/>
      <c r="H74" s="819"/>
      <c r="I74" s="822"/>
      <c r="J74" s="836"/>
      <c r="K74" s="821"/>
      <c r="L74" s="821"/>
      <c r="M74" s="830"/>
      <c r="N74" s="831"/>
      <c r="O74" s="821"/>
      <c r="P74" s="821"/>
      <c r="Q74" s="822"/>
      <c r="R74" s="831"/>
      <c r="S74" s="821"/>
      <c r="T74" s="821"/>
      <c r="U74" s="822"/>
      <c r="V74" s="836"/>
      <c r="W74" s="821"/>
      <c r="X74" s="821"/>
      <c r="Y74" s="830"/>
      <c r="Z74" s="831"/>
      <c r="AA74" s="821"/>
      <c r="AB74" s="821"/>
      <c r="AC74" s="822"/>
      <c r="AD74" s="836"/>
      <c r="AE74" s="821"/>
      <c r="AF74" s="821"/>
      <c r="AG74" s="832"/>
      <c r="AH74" s="833"/>
      <c r="AI74" s="834"/>
      <c r="AJ74" s="834"/>
      <c r="AK74" s="835"/>
      <c r="AL74" s="831"/>
      <c r="AM74" s="825">
        <v>243</v>
      </c>
      <c r="AN74" s="825"/>
      <c r="AO74" s="935"/>
      <c r="AP74" s="827">
        <f t="shared" si="17"/>
        <v>0</v>
      </c>
      <c r="AQ74" s="825">
        <f t="shared" si="17"/>
        <v>243</v>
      </c>
      <c r="AR74" s="825">
        <f t="shared" si="17"/>
        <v>0</v>
      </c>
      <c r="AS74" s="825">
        <f t="shared" si="17"/>
        <v>0</v>
      </c>
      <c r="AT74" s="701">
        <f t="shared" si="18"/>
        <v>243</v>
      </c>
      <c r="AU74" s="806"/>
    </row>
    <row r="75" spans="1:47" s="744" customFormat="1" ht="17.25" customHeight="1" x14ac:dyDescent="0.25">
      <c r="A75" s="888">
        <f t="shared" si="19"/>
        <v>69</v>
      </c>
      <c r="B75" s="849" t="s">
        <v>878</v>
      </c>
      <c r="C75" s="850" t="s">
        <v>855</v>
      </c>
      <c r="D75" s="967" t="s">
        <v>889</v>
      </c>
      <c r="E75" s="959" t="s">
        <v>860</v>
      </c>
      <c r="F75" s="820"/>
      <c r="G75" s="819"/>
      <c r="H75" s="819"/>
      <c r="I75" s="822"/>
      <c r="J75" s="836"/>
      <c r="K75" s="821"/>
      <c r="L75" s="821"/>
      <c r="M75" s="851"/>
      <c r="N75" s="852"/>
      <c r="O75" s="853"/>
      <c r="P75" s="853"/>
      <c r="Q75" s="822"/>
      <c r="R75" s="852"/>
      <c r="S75" s="853"/>
      <c r="T75" s="853"/>
      <c r="U75" s="822"/>
      <c r="V75" s="836"/>
      <c r="W75" s="821"/>
      <c r="X75" s="821"/>
      <c r="Y75" s="830"/>
      <c r="Z75" s="831"/>
      <c r="AA75" s="821"/>
      <c r="AB75" s="821"/>
      <c r="AC75" s="822"/>
      <c r="AD75" s="836"/>
      <c r="AE75" s="821"/>
      <c r="AF75" s="821"/>
      <c r="AG75" s="832"/>
      <c r="AH75" s="833"/>
      <c r="AI75" s="834"/>
      <c r="AJ75" s="834"/>
      <c r="AK75" s="835"/>
      <c r="AL75" s="831"/>
      <c r="AM75" s="825">
        <v>217.5</v>
      </c>
      <c r="AN75" s="825"/>
      <c r="AO75" s="935"/>
      <c r="AP75" s="827">
        <f t="shared" si="17"/>
        <v>0</v>
      </c>
      <c r="AQ75" s="825">
        <f t="shared" si="17"/>
        <v>217.5</v>
      </c>
      <c r="AR75" s="825">
        <f t="shared" si="17"/>
        <v>0</v>
      </c>
      <c r="AS75" s="825">
        <f t="shared" si="17"/>
        <v>0</v>
      </c>
      <c r="AT75" s="701">
        <f t="shared" si="18"/>
        <v>217.5</v>
      </c>
      <c r="AU75" s="806"/>
    </row>
    <row r="76" spans="1:47" s="744" customFormat="1" ht="17.25" customHeight="1" x14ac:dyDescent="0.25">
      <c r="A76" s="888">
        <f t="shared" si="19"/>
        <v>70</v>
      </c>
      <c r="B76" s="849" t="s">
        <v>936</v>
      </c>
      <c r="C76" s="850" t="s">
        <v>856</v>
      </c>
      <c r="D76" s="967" t="s">
        <v>890</v>
      </c>
      <c r="E76" s="1062" t="s">
        <v>131</v>
      </c>
      <c r="F76" s="820"/>
      <c r="G76" s="819"/>
      <c r="H76" s="819"/>
      <c r="I76" s="822"/>
      <c r="J76" s="836"/>
      <c r="K76" s="821"/>
      <c r="L76" s="821"/>
      <c r="M76" s="851"/>
      <c r="N76" s="852"/>
      <c r="O76" s="853"/>
      <c r="P76" s="853"/>
      <c r="Q76" s="822"/>
      <c r="R76" s="852"/>
      <c r="S76" s="853"/>
      <c r="T76" s="853"/>
      <c r="U76" s="822"/>
      <c r="V76" s="836"/>
      <c r="W76" s="821"/>
      <c r="X76" s="821"/>
      <c r="Y76" s="830"/>
      <c r="Z76" s="831"/>
      <c r="AA76" s="821"/>
      <c r="AB76" s="821"/>
      <c r="AC76" s="822"/>
      <c r="AD76" s="836"/>
      <c r="AE76" s="821"/>
      <c r="AF76" s="821"/>
      <c r="AG76" s="832"/>
      <c r="AH76" s="833"/>
      <c r="AI76" s="834"/>
      <c r="AJ76" s="834"/>
      <c r="AK76" s="835"/>
      <c r="AL76" s="831"/>
      <c r="AM76" s="825">
        <v>159.5</v>
      </c>
      <c r="AN76" s="825"/>
      <c r="AO76" s="935"/>
      <c r="AP76" s="827">
        <f t="shared" si="17"/>
        <v>0</v>
      </c>
      <c r="AQ76" s="825">
        <f t="shared" si="17"/>
        <v>159.5</v>
      </c>
      <c r="AR76" s="825">
        <f t="shared" si="17"/>
        <v>0</v>
      </c>
      <c r="AS76" s="825">
        <f t="shared" si="17"/>
        <v>0</v>
      </c>
      <c r="AT76" s="701">
        <f t="shared" si="18"/>
        <v>159.5</v>
      </c>
      <c r="AU76" s="806"/>
    </row>
    <row r="77" spans="1:47" s="744" customFormat="1" ht="17.25" customHeight="1" x14ac:dyDescent="0.25">
      <c r="A77" s="888">
        <f t="shared" si="19"/>
        <v>71</v>
      </c>
      <c r="B77" s="696" t="s">
        <v>879</v>
      </c>
      <c r="C77" s="697" t="s">
        <v>857</v>
      </c>
      <c r="D77" s="966" t="s">
        <v>889</v>
      </c>
      <c r="E77" s="958" t="s">
        <v>894</v>
      </c>
      <c r="F77" s="820"/>
      <c r="G77" s="819"/>
      <c r="H77" s="819"/>
      <c r="I77" s="822"/>
      <c r="J77" s="836"/>
      <c r="K77" s="821"/>
      <c r="L77" s="821"/>
      <c r="M77" s="830"/>
      <c r="N77" s="831"/>
      <c r="O77" s="821"/>
      <c r="P77" s="821"/>
      <c r="Q77" s="822"/>
      <c r="R77" s="831"/>
      <c r="S77" s="821"/>
      <c r="T77" s="821"/>
      <c r="U77" s="822"/>
      <c r="V77" s="836"/>
      <c r="W77" s="821"/>
      <c r="X77" s="821"/>
      <c r="Y77" s="830"/>
      <c r="Z77" s="831"/>
      <c r="AA77" s="821"/>
      <c r="AB77" s="821"/>
      <c r="AC77" s="822"/>
      <c r="AD77" s="836"/>
      <c r="AE77" s="821"/>
      <c r="AF77" s="821"/>
      <c r="AG77" s="830"/>
      <c r="AH77" s="831"/>
      <c r="AI77" s="821"/>
      <c r="AJ77" s="821"/>
      <c r="AK77" s="822"/>
      <c r="AL77" s="831"/>
      <c r="AM77" s="825">
        <v>262</v>
      </c>
      <c r="AN77" s="825"/>
      <c r="AO77" s="935"/>
      <c r="AP77" s="827">
        <f t="shared" si="17"/>
        <v>0</v>
      </c>
      <c r="AQ77" s="825">
        <f t="shared" si="17"/>
        <v>262</v>
      </c>
      <c r="AR77" s="825">
        <f t="shared" si="17"/>
        <v>0</v>
      </c>
      <c r="AS77" s="825">
        <f t="shared" si="17"/>
        <v>0</v>
      </c>
      <c r="AT77" s="701">
        <f t="shared" si="18"/>
        <v>262</v>
      </c>
      <c r="AU77" s="817"/>
    </row>
    <row r="78" spans="1:47" s="744" customFormat="1" ht="17.25" customHeight="1" x14ac:dyDescent="0.25">
      <c r="A78" s="888">
        <f t="shared" si="19"/>
        <v>72</v>
      </c>
      <c r="B78" s="849" t="s">
        <v>880</v>
      </c>
      <c r="C78" s="850" t="s">
        <v>858</v>
      </c>
      <c r="D78" s="967" t="s">
        <v>889</v>
      </c>
      <c r="E78" s="959" t="s">
        <v>901</v>
      </c>
      <c r="F78" s="837"/>
      <c r="G78" s="838"/>
      <c r="H78" s="838"/>
      <c r="I78" s="839"/>
      <c r="J78" s="840"/>
      <c r="K78" s="841"/>
      <c r="L78" s="841"/>
      <c r="M78" s="855"/>
      <c r="N78" s="856"/>
      <c r="O78" s="857"/>
      <c r="P78" s="857"/>
      <c r="Q78" s="839"/>
      <c r="R78" s="856"/>
      <c r="S78" s="857"/>
      <c r="T78" s="857"/>
      <c r="U78" s="839"/>
      <c r="V78" s="840"/>
      <c r="W78" s="841"/>
      <c r="X78" s="841"/>
      <c r="Y78" s="842"/>
      <c r="Z78" s="843"/>
      <c r="AA78" s="841"/>
      <c r="AB78" s="841"/>
      <c r="AC78" s="839"/>
      <c r="AD78" s="840"/>
      <c r="AE78" s="841"/>
      <c r="AF78" s="841"/>
      <c r="AG78" s="847"/>
      <c r="AH78" s="844"/>
      <c r="AI78" s="845"/>
      <c r="AJ78" s="845"/>
      <c r="AK78" s="846"/>
      <c r="AL78" s="843"/>
      <c r="AM78" s="934">
        <v>272.5</v>
      </c>
      <c r="AN78" s="934"/>
      <c r="AO78" s="936"/>
      <c r="AP78" s="827">
        <f t="shared" si="17"/>
        <v>0</v>
      </c>
      <c r="AQ78" s="825">
        <f t="shared" si="17"/>
        <v>272.5</v>
      </c>
      <c r="AR78" s="825">
        <f t="shared" si="17"/>
        <v>0</v>
      </c>
      <c r="AS78" s="825">
        <f t="shared" si="17"/>
        <v>0</v>
      </c>
      <c r="AT78" s="701">
        <f t="shared" si="18"/>
        <v>272.5</v>
      </c>
      <c r="AU78" s="806"/>
    </row>
    <row r="79" spans="1:47" s="744" customFormat="1" ht="17.25" customHeight="1" thickBot="1" x14ac:dyDescent="0.3">
      <c r="A79" s="888">
        <f t="shared" si="19"/>
        <v>73</v>
      </c>
      <c r="B79" s="696" t="s">
        <v>881</v>
      </c>
      <c r="C79" s="697" t="s">
        <v>562</v>
      </c>
      <c r="D79" s="966" t="s">
        <v>890</v>
      </c>
      <c r="E79" s="958" t="s">
        <v>131</v>
      </c>
      <c r="F79" s="820"/>
      <c r="G79" s="819"/>
      <c r="H79" s="819"/>
      <c r="I79" s="822"/>
      <c r="J79" s="836"/>
      <c r="K79" s="821"/>
      <c r="L79" s="821"/>
      <c r="M79" s="826"/>
      <c r="N79" s="827"/>
      <c r="O79" s="825"/>
      <c r="P79" s="825"/>
      <c r="Q79" s="822"/>
      <c r="R79" s="827"/>
      <c r="S79" s="825"/>
      <c r="T79" s="825"/>
      <c r="U79" s="822"/>
      <c r="V79" s="836"/>
      <c r="W79" s="821"/>
      <c r="X79" s="821"/>
      <c r="Y79" s="830"/>
      <c r="Z79" s="831"/>
      <c r="AA79" s="821"/>
      <c r="AB79" s="821"/>
      <c r="AC79" s="822"/>
      <c r="AD79" s="836"/>
      <c r="AE79" s="821"/>
      <c r="AF79" s="821"/>
      <c r="AG79" s="832"/>
      <c r="AH79" s="833"/>
      <c r="AI79" s="834"/>
      <c r="AJ79" s="834"/>
      <c r="AK79" s="835"/>
      <c r="AL79" s="831"/>
      <c r="AM79" s="825"/>
      <c r="AN79" s="825"/>
      <c r="AO79" s="935"/>
      <c r="AP79" s="827">
        <f t="shared" si="17"/>
        <v>0</v>
      </c>
      <c r="AQ79" s="825">
        <f t="shared" si="17"/>
        <v>0</v>
      </c>
      <c r="AR79" s="825">
        <f t="shared" si="17"/>
        <v>0</v>
      </c>
      <c r="AS79" s="825">
        <f t="shared" si="17"/>
        <v>0</v>
      </c>
      <c r="AT79" s="701">
        <f t="shared" si="18"/>
        <v>0</v>
      </c>
      <c r="AU79" s="818"/>
    </row>
    <row r="80" spans="1:47" s="744" customFormat="1" ht="17.25" customHeight="1" thickBot="1" x14ac:dyDescent="0.3">
      <c r="A80" s="888">
        <f t="shared" si="19"/>
        <v>74</v>
      </c>
      <c r="B80" s="696" t="s">
        <v>882</v>
      </c>
      <c r="C80" s="697" t="s">
        <v>859</v>
      </c>
      <c r="D80" s="966" t="s">
        <v>890</v>
      </c>
      <c r="E80" s="958" t="s">
        <v>131</v>
      </c>
      <c r="F80" s="820"/>
      <c r="G80" s="819"/>
      <c r="H80" s="819"/>
      <c r="I80" s="822"/>
      <c r="J80" s="836"/>
      <c r="K80" s="821"/>
      <c r="L80" s="821"/>
      <c r="M80" s="830"/>
      <c r="N80" s="831"/>
      <c r="O80" s="821"/>
      <c r="P80" s="821"/>
      <c r="Q80" s="822"/>
      <c r="R80" s="831"/>
      <c r="S80" s="821"/>
      <c r="T80" s="821"/>
      <c r="U80" s="822"/>
      <c r="V80" s="836"/>
      <c r="W80" s="821"/>
      <c r="X80" s="821"/>
      <c r="Y80" s="830"/>
      <c r="Z80" s="831"/>
      <c r="AA80" s="821"/>
      <c r="AB80" s="821"/>
      <c r="AC80" s="822"/>
      <c r="AD80" s="836"/>
      <c r="AE80" s="821"/>
      <c r="AF80" s="821"/>
      <c r="AG80" s="832"/>
      <c r="AH80" s="833"/>
      <c r="AI80" s="834"/>
      <c r="AJ80" s="834"/>
      <c r="AK80" s="835"/>
      <c r="AL80" s="831"/>
      <c r="AM80" s="825">
        <v>155.5</v>
      </c>
      <c r="AN80" s="825"/>
      <c r="AO80" s="935"/>
      <c r="AP80" s="827">
        <f t="shared" si="17"/>
        <v>0</v>
      </c>
      <c r="AQ80" s="825">
        <f t="shared" si="17"/>
        <v>155.5</v>
      </c>
      <c r="AR80" s="825">
        <f t="shared" si="17"/>
        <v>0</v>
      </c>
      <c r="AS80" s="825">
        <f t="shared" si="17"/>
        <v>0</v>
      </c>
      <c r="AT80" s="701">
        <f t="shared" si="18"/>
        <v>155.5</v>
      </c>
      <c r="AU80" s="806"/>
    </row>
    <row r="81" spans="1:47" s="744" customFormat="1" ht="17.25" customHeight="1" x14ac:dyDescent="0.25">
      <c r="A81" s="888">
        <f t="shared" si="19"/>
        <v>75</v>
      </c>
      <c r="B81" s="885" t="s">
        <v>763</v>
      </c>
      <c r="C81" s="625" t="s">
        <v>428</v>
      </c>
      <c r="D81" s="968" t="s">
        <v>890</v>
      </c>
      <c r="E81" s="958" t="s">
        <v>131</v>
      </c>
      <c r="F81" s="878"/>
      <c r="G81" s="879"/>
      <c r="H81" s="881">
        <v>250.5</v>
      </c>
      <c r="I81" s="873"/>
      <c r="J81" s="874"/>
      <c r="K81" s="853"/>
      <c r="L81" s="853"/>
      <c r="M81" s="851"/>
      <c r="N81" s="852"/>
      <c r="O81" s="853"/>
      <c r="P81" s="853"/>
      <c r="Q81" s="873"/>
      <c r="R81" s="874"/>
      <c r="S81" s="853"/>
      <c r="T81" s="853"/>
      <c r="U81" s="851"/>
      <c r="V81" s="852"/>
      <c r="W81" s="853"/>
      <c r="X81" s="853"/>
      <c r="Y81" s="873"/>
      <c r="Z81" s="874"/>
      <c r="AA81" s="853"/>
      <c r="AB81" s="853"/>
      <c r="AC81" s="851"/>
      <c r="AD81" s="852"/>
      <c r="AE81" s="853"/>
      <c r="AF81" s="853">
        <v>201.25</v>
      </c>
      <c r="AG81" s="873"/>
      <c r="AH81" s="874"/>
      <c r="AI81" s="853"/>
      <c r="AJ81" s="853"/>
      <c r="AK81" s="851"/>
      <c r="AL81" s="852"/>
      <c r="AM81" s="825"/>
      <c r="AN81" s="825"/>
      <c r="AO81" s="935">
        <v>167</v>
      </c>
      <c r="AP81" s="900">
        <f t="shared" si="12"/>
        <v>0</v>
      </c>
      <c r="AQ81" s="904">
        <f t="shared" si="13"/>
        <v>0</v>
      </c>
      <c r="AR81" s="900">
        <f t="shared" si="14"/>
        <v>451.75</v>
      </c>
      <c r="AS81" s="910">
        <f t="shared" si="15"/>
        <v>167</v>
      </c>
      <c r="AT81" s="897">
        <f t="shared" si="16"/>
        <v>618.75</v>
      </c>
      <c r="AU81" s="759"/>
    </row>
    <row r="82" spans="1:47" s="744" customFormat="1" ht="17.25" customHeight="1" x14ac:dyDescent="0.25">
      <c r="A82" s="888">
        <f t="shared" si="19"/>
        <v>76</v>
      </c>
      <c r="B82" s="885" t="s">
        <v>937</v>
      </c>
      <c r="C82" s="625" t="s">
        <v>765</v>
      </c>
      <c r="D82" s="968" t="s">
        <v>890</v>
      </c>
      <c r="E82" s="1063" t="s">
        <v>897</v>
      </c>
      <c r="F82" s="878"/>
      <c r="G82" s="879"/>
      <c r="H82" s="881">
        <v>228</v>
      </c>
      <c r="I82" s="873"/>
      <c r="J82" s="874"/>
      <c r="K82" s="853"/>
      <c r="L82" s="853"/>
      <c r="M82" s="851"/>
      <c r="N82" s="852"/>
      <c r="O82" s="853"/>
      <c r="P82" s="853"/>
      <c r="Q82" s="873"/>
      <c r="R82" s="874"/>
      <c r="S82" s="853"/>
      <c r="T82" s="853"/>
      <c r="U82" s="851"/>
      <c r="V82" s="852"/>
      <c r="W82" s="853"/>
      <c r="X82" s="853"/>
      <c r="Y82" s="873"/>
      <c r="Z82" s="874"/>
      <c r="AA82" s="853"/>
      <c r="AB82" s="853"/>
      <c r="AC82" s="851"/>
      <c r="AD82" s="852"/>
      <c r="AE82" s="853"/>
      <c r="AF82" s="853"/>
      <c r="AG82" s="873"/>
      <c r="AH82" s="874"/>
      <c r="AI82" s="853"/>
      <c r="AJ82" s="853"/>
      <c r="AK82" s="851"/>
      <c r="AL82" s="852"/>
      <c r="AM82" s="825"/>
      <c r="AN82" s="825"/>
      <c r="AO82" s="935"/>
      <c r="AP82" s="900">
        <f t="shared" si="12"/>
        <v>0</v>
      </c>
      <c r="AQ82" s="904">
        <f t="shared" si="13"/>
        <v>0</v>
      </c>
      <c r="AR82" s="900">
        <f t="shared" si="14"/>
        <v>228</v>
      </c>
      <c r="AS82" s="910">
        <f t="shared" si="15"/>
        <v>0</v>
      </c>
      <c r="AT82" s="897">
        <f t="shared" si="16"/>
        <v>228</v>
      </c>
      <c r="AU82" s="767"/>
    </row>
    <row r="83" spans="1:47" s="744" customFormat="1" ht="17.25" customHeight="1" x14ac:dyDescent="0.25">
      <c r="A83" s="888">
        <f t="shared" si="19"/>
        <v>77</v>
      </c>
      <c r="B83" s="885" t="s">
        <v>928</v>
      </c>
      <c r="C83" s="625" t="s">
        <v>766</v>
      </c>
      <c r="D83" s="968" t="s">
        <v>889</v>
      </c>
      <c r="E83" s="963" t="s">
        <v>894</v>
      </c>
      <c r="F83" s="878"/>
      <c r="G83" s="879"/>
      <c r="H83" s="881">
        <v>206</v>
      </c>
      <c r="I83" s="873"/>
      <c r="J83" s="874"/>
      <c r="K83" s="853"/>
      <c r="L83" s="853">
        <v>208.5</v>
      </c>
      <c r="M83" s="851"/>
      <c r="N83" s="852"/>
      <c r="O83" s="853"/>
      <c r="P83" s="853"/>
      <c r="Q83" s="873"/>
      <c r="R83" s="874"/>
      <c r="S83" s="853"/>
      <c r="T83" s="853"/>
      <c r="U83" s="851"/>
      <c r="V83" s="852"/>
      <c r="W83" s="853"/>
      <c r="X83" s="853"/>
      <c r="Y83" s="873"/>
      <c r="Z83" s="874"/>
      <c r="AA83" s="853"/>
      <c r="AB83" s="853"/>
      <c r="AC83" s="851"/>
      <c r="AD83" s="852"/>
      <c r="AE83" s="853"/>
      <c r="AF83" s="853"/>
      <c r="AG83" s="873"/>
      <c r="AH83" s="874"/>
      <c r="AI83" s="853"/>
      <c r="AJ83" s="853"/>
      <c r="AK83" s="851"/>
      <c r="AL83" s="852"/>
      <c r="AM83" s="853"/>
      <c r="AN83" s="825"/>
      <c r="AO83" s="935"/>
      <c r="AP83" s="900">
        <f t="shared" si="12"/>
        <v>0</v>
      </c>
      <c r="AQ83" s="904">
        <f t="shared" si="13"/>
        <v>0</v>
      </c>
      <c r="AR83" s="900">
        <f t="shared" si="14"/>
        <v>414.5</v>
      </c>
      <c r="AS83" s="910">
        <f t="shared" si="15"/>
        <v>0</v>
      </c>
      <c r="AT83" s="897">
        <f t="shared" si="16"/>
        <v>414.5</v>
      </c>
      <c r="AU83" s="767"/>
    </row>
    <row r="84" spans="1:47" s="744" customFormat="1" ht="17.25" customHeight="1" x14ac:dyDescent="0.25">
      <c r="A84" s="888">
        <f t="shared" si="19"/>
        <v>78</v>
      </c>
      <c r="B84" s="885" t="s">
        <v>764</v>
      </c>
      <c r="C84" s="625" t="s">
        <v>767</v>
      </c>
      <c r="D84" s="968" t="s">
        <v>890</v>
      </c>
      <c r="E84" s="958" t="s">
        <v>894</v>
      </c>
      <c r="F84" s="878"/>
      <c r="G84" s="879"/>
      <c r="H84" s="881">
        <v>185</v>
      </c>
      <c r="I84" s="873"/>
      <c r="J84" s="874"/>
      <c r="K84" s="853"/>
      <c r="L84" s="853"/>
      <c r="M84" s="851"/>
      <c r="N84" s="852"/>
      <c r="O84" s="853"/>
      <c r="P84" s="853"/>
      <c r="Q84" s="873"/>
      <c r="R84" s="874"/>
      <c r="S84" s="853"/>
      <c r="T84" s="853"/>
      <c r="U84" s="851"/>
      <c r="V84" s="852"/>
      <c r="W84" s="853"/>
      <c r="X84" s="853"/>
      <c r="Y84" s="873"/>
      <c r="Z84" s="874"/>
      <c r="AA84" s="853"/>
      <c r="AB84" s="853"/>
      <c r="AC84" s="851"/>
      <c r="AD84" s="852"/>
      <c r="AE84" s="853"/>
      <c r="AF84" s="853"/>
      <c r="AG84" s="873"/>
      <c r="AH84" s="874"/>
      <c r="AI84" s="853"/>
      <c r="AJ84" s="853"/>
      <c r="AK84" s="851"/>
      <c r="AL84" s="852"/>
      <c r="AM84" s="853"/>
      <c r="AN84" s="825"/>
      <c r="AO84" s="935"/>
      <c r="AP84" s="900">
        <f t="shared" si="12"/>
        <v>0</v>
      </c>
      <c r="AQ84" s="904">
        <f t="shared" si="13"/>
        <v>0</v>
      </c>
      <c r="AR84" s="900">
        <f t="shared" si="14"/>
        <v>185</v>
      </c>
      <c r="AS84" s="910">
        <f t="shared" si="15"/>
        <v>0</v>
      </c>
      <c r="AT84" s="897">
        <f t="shared" si="16"/>
        <v>185</v>
      </c>
      <c r="AU84" s="767"/>
    </row>
    <row r="85" spans="1:47" s="744" customFormat="1" ht="17.25" customHeight="1" x14ac:dyDescent="0.25">
      <c r="A85" s="888">
        <f t="shared" si="19"/>
        <v>79</v>
      </c>
      <c r="B85" s="885" t="s">
        <v>773</v>
      </c>
      <c r="C85" s="625" t="s">
        <v>775</v>
      </c>
      <c r="D85" s="968" t="s">
        <v>890</v>
      </c>
      <c r="E85" s="958" t="s">
        <v>553</v>
      </c>
      <c r="F85" s="878"/>
      <c r="G85" s="879"/>
      <c r="H85" s="881"/>
      <c r="I85" s="873"/>
      <c r="J85" s="874"/>
      <c r="K85" s="853"/>
      <c r="L85" s="853">
        <v>294</v>
      </c>
      <c r="M85" s="851"/>
      <c r="N85" s="852"/>
      <c r="O85" s="853"/>
      <c r="P85" s="853"/>
      <c r="Q85" s="873"/>
      <c r="R85" s="874"/>
      <c r="S85" s="853"/>
      <c r="T85" s="853"/>
      <c r="U85" s="851"/>
      <c r="V85" s="852"/>
      <c r="W85" s="853"/>
      <c r="X85" s="853"/>
      <c r="Y85" s="873"/>
      <c r="Z85" s="874"/>
      <c r="AA85" s="853"/>
      <c r="AB85" s="853"/>
      <c r="AC85" s="851"/>
      <c r="AD85" s="852"/>
      <c r="AE85" s="853"/>
      <c r="AF85" s="853"/>
      <c r="AG85" s="873"/>
      <c r="AH85" s="874"/>
      <c r="AI85" s="853"/>
      <c r="AJ85" s="853"/>
      <c r="AK85" s="851"/>
      <c r="AL85" s="852"/>
      <c r="AM85" s="853"/>
      <c r="AN85" s="825"/>
      <c r="AO85" s="935"/>
      <c r="AP85" s="900">
        <f t="shared" si="12"/>
        <v>0</v>
      </c>
      <c r="AQ85" s="904">
        <f t="shared" si="13"/>
        <v>0</v>
      </c>
      <c r="AR85" s="900">
        <f t="shared" si="14"/>
        <v>294</v>
      </c>
      <c r="AS85" s="910">
        <f t="shared" si="15"/>
        <v>0</v>
      </c>
      <c r="AT85" s="897">
        <f t="shared" si="16"/>
        <v>294</v>
      </c>
      <c r="AU85" s="767"/>
    </row>
    <row r="86" spans="1:47" s="744" customFormat="1" ht="17.25" customHeight="1" x14ac:dyDescent="0.25">
      <c r="A86" s="888">
        <f t="shared" si="19"/>
        <v>80</v>
      </c>
      <c r="B86" s="885" t="s">
        <v>284</v>
      </c>
      <c r="C86" s="625" t="s">
        <v>285</v>
      </c>
      <c r="D86" s="968" t="s">
        <v>889</v>
      </c>
      <c r="E86" s="958" t="s">
        <v>131</v>
      </c>
      <c r="F86" s="878"/>
      <c r="G86" s="879"/>
      <c r="H86" s="879"/>
      <c r="I86" s="873"/>
      <c r="J86" s="874"/>
      <c r="K86" s="853"/>
      <c r="L86" s="853"/>
      <c r="M86" s="851"/>
      <c r="N86" s="852"/>
      <c r="O86" s="853"/>
      <c r="P86" s="853"/>
      <c r="Q86" s="873"/>
      <c r="R86" s="874"/>
      <c r="S86" s="853"/>
      <c r="T86" s="853"/>
      <c r="U86" s="851"/>
      <c r="V86" s="852"/>
      <c r="W86" s="853"/>
      <c r="X86" s="853"/>
      <c r="Y86" s="873"/>
      <c r="Z86" s="874"/>
      <c r="AA86" s="853"/>
      <c r="AB86" s="853"/>
      <c r="AC86" s="851"/>
      <c r="AD86" s="852"/>
      <c r="AE86" s="853"/>
      <c r="AF86" s="853">
        <v>187.5</v>
      </c>
      <c r="AG86" s="873"/>
      <c r="AH86" s="874"/>
      <c r="AI86" s="853"/>
      <c r="AJ86" s="853"/>
      <c r="AK86" s="851"/>
      <c r="AL86" s="852"/>
      <c r="AM86" s="853"/>
      <c r="AN86" s="825"/>
      <c r="AO86" s="935"/>
      <c r="AP86" s="900">
        <f t="shared" si="12"/>
        <v>0</v>
      </c>
      <c r="AQ86" s="904">
        <f t="shared" si="13"/>
        <v>0</v>
      </c>
      <c r="AR86" s="900">
        <f t="shared" si="14"/>
        <v>187.5</v>
      </c>
      <c r="AS86" s="910">
        <f t="shared" si="15"/>
        <v>0</v>
      </c>
      <c r="AT86" s="897">
        <f t="shared" si="16"/>
        <v>187.5</v>
      </c>
      <c r="AU86" s="816"/>
    </row>
    <row r="87" spans="1:47" s="744" customFormat="1" ht="17.25" customHeight="1" x14ac:dyDescent="0.25">
      <c r="A87" s="888">
        <f t="shared" si="19"/>
        <v>81</v>
      </c>
      <c r="B87" s="849" t="s">
        <v>938</v>
      </c>
      <c r="C87" s="850" t="s">
        <v>861</v>
      </c>
      <c r="D87" s="967" t="s">
        <v>890</v>
      </c>
      <c r="E87" s="1062" t="s">
        <v>131</v>
      </c>
      <c r="F87" s="820"/>
      <c r="G87" s="819"/>
      <c r="H87" s="819"/>
      <c r="I87" s="822"/>
      <c r="J87" s="836"/>
      <c r="K87" s="821"/>
      <c r="L87" s="821"/>
      <c r="M87" s="851"/>
      <c r="N87" s="852"/>
      <c r="O87" s="853"/>
      <c r="P87" s="853"/>
      <c r="Q87" s="822"/>
      <c r="R87" s="852"/>
      <c r="S87" s="853"/>
      <c r="T87" s="853"/>
      <c r="U87" s="822"/>
      <c r="V87" s="836"/>
      <c r="W87" s="821"/>
      <c r="X87" s="821"/>
      <c r="Y87" s="830"/>
      <c r="Z87" s="831"/>
      <c r="AA87" s="821"/>
      <c r="AB87" s="821"/>
      <c r="AC87" s="822"/>
      <c r="AD87" s="836"/>
      <c r="AE87" s="821"/>
      <c r="AF87" s="821"/>
      <c r="AG87" s="832"/>
      <c r="AH87" s="833"/>
      <c r="AI87" s="834"/>
      <c r="AJ87" s="834"/>
      <c r="AK87" s="835"/>
      <c r="AL87" s="831"/>
      <c r="AM87" s="821"/>
      <c r="AN87" s="825">
        <v>232.5</v>
      </c>
      <c r="AO87" s="935"/>
      <c r="AP87" s="827">
        <f t="shared" ref="AP87:AS91" si="20">F87+J87+N87+R87+V87+Z87+AD87+AH87+AL87</f>
        <v>0</v>
      </c>
      <c r="AQ87" s="825">
        <f t="shared" si="20"/>
        <v>0</v>
      </c>
      <c r="AR87" s="825">
        <f t="shared" si="20"/>
        <v>232.5</v>
      </c>
      <c r="AS87" s="825">
        <f t="shared" si="20"/>
        <v>0</v>
      </c>
      <c r="AT87" s="701">
        <f>SUM(AP87:AS87)</f>
        <v>232.5</v>
      </c>
      <c r="AU87" s="806"/>
    </row>
    <row r="88" spans="1:47" s="744" customFormat="1" ht="17.25" customHeight="1" thickBot="1" x14ac:dyDescent="0.3">
      <c r="A88" s="888">
        <f t="shared" si="19"/>
        <v>82</v>
      </c>
      <c r="B88" s="854" t="s">
        <v>939</v>
      </c>
      <c r="C88" s="634" t="s">
        <v>862</v>
      </c>
      <c r="D88" s="967" t="s">
        <v>890</v>
      </c>
      <c r="E88" s="1062" t="s">
        <v>801</v>
      </c>
      <c r="F88" s="820"/>
      <c r="G88" s="819"/>
      <c r="H88" s="819"/>
      <c r="I88" s="822"/>
      <c r="J88" s="836"/>
      <c r="K88" s="821"/>
      <c r="L88" s="821"/>
      <c r="M88" s="826"/>
      <c r="N88" s="827"/>
      <c r="O88" s="825"/>
      <c r="P88" s="825"/>
      <c r="Q88" s="822"/>
      <c r="R88" s="827"/>
      <c r="S88" s="825"/>
      <c r="T88" s="825"/>
      <c r="U88" s="822"/>
      <c r="V88" s="836"/>
      <c r="W88" s="821"/>
      <c r="X88" s="821"/>
      <c r="Y88" s="830"/>
      <c r="Z88" s="831"/>
      <c r="AA88" s="821"/>
      <c r="AB88" s="821"/>
      <c r="AC88" s="822"/>
      <c r="AD88" s="836"/>
      <c r="AE88" s="821"/>
      <c r="AF88" s="821"/>
      <c r="AG88" s="832"/>
      <c r="AH88" s="833"/>
      <c r="AI88" s="834"/>
      <c r="AJ88" s="834"/>
      <c r="AK88" s="835"/>
      <c r="AL88" s="831"/>
      <c r="AM88" s="821"/>
      <c r="AN88" s="825">
        <v>253.5</v>
      </c>
      <c r="AO88" s="935"/>
      <c r="AP88" s="827">
        <f t="shared" si="20"/>
        <v>0</v>
      </c>
      <c r="AQ88" s="825">
        <f t="shared" si="20"/>
        <v>0</v>
      </c>
      <c r="AR88" s="825">
        <f t="shared" si="20"/>
        <v>253.5</v>
      </c>
      <c r="AS88" s="825">
        <f t="shared" si="20"/>
        <v>0</v>
      </c>
      <c r="AT88" s="701">
        <f>SUM(AP88:AS88)</f>
        <v>253.5</v>
      </c>
      <c r="AU88" s="818"/>
    </row>
    <row r="89" spans="1:47" s="744" customFormat="1" ht="17.25" customHeight="1" x14ac:dyDescent="0.25">
      <c r="A89" s="888">
        <f t="shared" si="19"/>
        <v>83</v>
      </c>
      <c r="B89" s="854" t="s">
        <v>940</v>
      </c>
      <c r="C89" s="634" t="s">
        <v>863</v>
      </c>
      <c r="D89" s="967" t="s">
        <v>890</v>
      </c>
      <c r="E89" s="1062" t="s">
        <v>894</v>
      </c>
      <c r="F89" s="820"/>
      <c r="G89" s="819"/>
      <c r="H89" s="819"/>
      <c r="I89" s="822"/>
      <c r="J89" s="836"/>
      <c r="K89" s="821"/>
      <c r="L89" s="821"/>
      <c r="M89" s="830"/>
      <c r="N89" s="831"/>
      <c r="O89" s="821"/>
      <c r="P89" s="821"/>
      <c r="Q89" s="822"/>
      <c r="R89" s="831"/>
      <c r="S89" s="821"/>
      <c r="T89" s="821"/>
      <c r="U89" s="822"/>
      <c r="V89" s="836"/>
      <c r="W89" s="821"/>
      <c r="X89" s="821"/>
      <c r="Y89" s="830"/>
      <c r="Z89" s="831"/>
      <c r="AA89" s="821"/>
      <c r="AB89" s="821"/>
      <c r="AC89" s="822"/>
      <c r="AD89" s="836"/>
      <c r="AE89" s="821"/>
      <c r="AF89" s="821"/>
      <c r="AG89" s="832"/>
      <c r="AH89" s="833"/>
      <c r="AI89" s="834"/>
      <c r="AJ89" s="834"/>
      <c r="AK89" s="835"/>
      <c r="AL89" s="831"/>
      <c r="AM89" s="821"/>
      <c r="AN89" s="825">
        <v>227</v>
      </c>
      <c r="AO89" s="935"/>
      <c r="AP89" s="827">
        <f t="shared" si="20"/>
        <v>0</v>
      </c>
      <c r="AQ89" s="825">
        <f t="shared" si="20"/>
        <v>0</v>
      </c>
      <c r="AR89" s="825">
        <f t="shared" si="20"/>
        <v>227</v>
      </c>
      <c r="AS89" s="825">
        <f t="shared" si="20"/>
        <v>0</v>
      </c>
      <c r="AT89" s="701">
        <f>SUM(AP89:AS89)</f>
        <v>227</v>
      </c>
      <c r="AU89" s="806"/>
    </row>
    <row r="90" spans="1:47" s="744" customFormat="1" ht="17.25" customHeight="1" x14ac:dyDescent="0.25">
      <c r="A90" s="888">
        <f t="shared" si="19"/>
        <v>84</v>
      </c>
      <c r="B90" s="849" t="s">
        <v>941</v>
      </c>
      <c r="C90" s="850" t="s">
        <v>864</v>
      </c>
      <c r="D90" s="967" t="s">
        <v>889</v>
      </c>
      <c r="E90" s="1062" t="s">
        <v>894</v>
      </c>
      <c r="F90" s="820"/>
      <c r="G90" s="819"/>
      <c r="H90" s="819"/>
      <c r="I90" s="822"/>
      <c r="J90" s="836"/>
      <c r="K90" s="821"/>
      <c r="L90" s="821"/>
      <c r="M90" s="851"/>
      <c r="N90" s="852"/>
      <c r="O90" s="853"/>
      <c r="P90" s="853"/>
      <c r="Q90" s="822"/>
      <c r="R90" s="852"/>
      <c r="S90" s="853"/>
      <c r="T90" s="853"/>
      <c r="U90" s="822"/>
      <c r="V90" s="836"/>
      <c r="W90" s="821"/>
      <c r="X90" s="821"/>
      <c r="Y90" s="830"/>
      <c r="Z90" s="831"/>
      <c r="AA90" s="821"/>
      <c r="AB90" s="821"/>
      <c r="AC90" s="822"/>
      <c r="AD90" s="836"/>
      <c r="AE90" s="821"/>
      <c r="AF90" s="821"/>
      <c r="AG90" s="832"/>
      <c r="AH90" s="833"/>
      <c r="AI90" s="834"/>
      <c r="AJ90" s="834"/>
      <c r="AK90" s="835"/>
      <c r="AL90" s="831"/>
      <c r="AM90" s="821"/>
      <c r="AN90" s="825">
        <v>279.5</v>
      </c>
      <c r="AO90" s="935"/>
      <c r="AP90" s="827">
        <f t="shared" si="20"/>
        <v>0</v>
      </c>
      <c r="AQ90" s="825">
        <f t="shared" si="20"/>
        <v>0</v>
      </c>
      <c r="AR90" s="825">
        <f t="shared" si="20"/>
        <v>279.5</v>
      </c>
      <c r="AS90" s="825">
        <f t="shared" si="20"/>
        <v>0</v>
      </c>
      <c r="AT90" s="701">
        <f>SUM(AP90:AS90)</f>
        <v>279.5</v>
      </c>
      <c r="AU90" s="806"/>
    </row>
    <row r="91" spans="1:47" s="744" customFormat="1" ht="17.25" customHeight="1" thickBot="1" x14ac:dyDescent="0.3">
      <c r="A91" s="888">
        <f t="shared" si="19"/>
        <v>85</v>
      </c>
      <c r="B91" s="696" t="s">
        <v>942</v>
      </c>
      <c r="C91" s="697" t="s">
        <v>865</v>
      </c>
      <c r="D91" s="966" t="s">
        <v>890</v>
      </c>
      <c r="E91" s="963" t="s">
        <v>898</v>
      </c>
      <c r="F91" s="820"/>
      <c r="G91" s="819"/>
      <c r="H91" s="819"/>
      <c r="I91" s="822"/>
      <c r="J91" s="836"/>
      <c r="K91" s="821"/>
      <c r="L91" s="821"/>
      <c r="M91" s="826"/>
      <c r="N91" s="827"/>
      <c r="O91" s="825"/>
      <c r="P91" s="825"/>
      <c r="Q91" s="822"/>
      <c r="R91" s="827"/>
      <c r="S91" s="825"/>
      <c r="T91" s="825"/>
      <c r="U91" s="822"/>
      <c r="V91" s="836"/>
      <c r="W91" s="821"/>
      <c r="X91" s="821"/>
      <c r="Y91" s="830"/>
      <c r="Z91" s="831"/>
      <c r="AA91" s="821"/>
      <c r="AB91" s="821"/>
      <c r="AC91" s="822"/>
      <c r="AD91" s="836"/>
      <c r="AE91" s="821"/>
      <c r="AF91" s="821"/>
      <c r="AG91" s="832"/>
      <c r="AH91" s="833"/>
      <c r="AI91" s="834"/>
      <c r="AJ91" s="834"/>
      <c r="AK91" s="835"/>
      <c r="AL91" s="831"/>
      <c r="AM91" s="821"/>
      <c r="AN91" s="825">
        <v>126.5</v>
      </c>
      <c r="AO91" s="935"/>
      <c r="AP91" s="932">
        <f t="shared" si="20"/>
        <v>0</v>
      </c>
      <c r="AQ91" s="825">
        <f t="shared" si="20"/>
        <v>0</v>
      </c>
      <c r="AR91" s="825">
        <f t="shared" si="20"/>
        <v>126.5</v>
      </c>
      <c r="AS91" s="825">
        <f t="shared" si="20"/>
        <v>0</v>
      </c>
      <c r="AT91" s="701">
        <f>SUM(AP91:AS91)</f>
        <v>126.5</v>
      </c>
      <c r="AU91" s="818"/>
    </row>
    <row r="92" spans="1:47" s="744" customFormat="1" ht="17.25" customHeight="1" x14ac:dyDescent="0.25">
      <c r="A92" s="888">
        <f t="shared" si="19"/>
        <v>86</v>
      </c>
      <c r="B92" s="924" t="s">
        <v>943</v>
      </c>
      <c r="C92" s="635" t="s">
        <v>701</v>
      </c>
      <c r="D92" s="969" t="s">
        <v>890</v>
      </c>
      <c r="E92" s="1062" t="s">
        <v>801</v>
      </c>
      <c r="F92" s="925"/>
      <c r="G92" s="926"/>
      <c r="H92" s="926"/>
      <c r="I92" s="927">
        <v>250.5</v>
      </c>
      <c r="J92" s="928"/>
      <c r="K92" s="857"/>
      <c r="L92" s="857"/>
      <c r="M92" s="855"/>
      <c r="N92" s="856"/>
      <c r="O92" s="857"/>
      <c r="P92" s="857"/>
      <c r="Q92" s="927"/>
      <c r="R92" s="928"/>
      <c r="S92" s="857"/>
      <c r="T92" s="857"/>
      <c r="U92" s="855"/>
      <c r="V92" s="856"/>
      <c r="W92" s="857"/>
      <c r="X92" s="857"/>
      <c r="Y92" s="927"/>
      <c r="Z92" s="928"/>
      <c r="AA92" s="857"/>
      <c r="AB92" s="857"/>
      <c r="AC92" s="855"/>
      <c r="AD92" s="856"/>
      <c r="AE92" s="857"/>
      <c r="AF92" s="857"/>
      <c r="AG92" s="927">
        <v>260.5</v>
      </c>
      <c r="AH92" s="928"/>
      <c r="AI92" s="857"/>
      <c r="AJ92" s="857"/>
      <c r="AK92" s="855"/>
      <c r="AL92" s="856"/>
      <c r="AM92" s="857"/>
      <c r="AN92" s="934"/>
      <c r="AO92" s="936"/>
      <c r="AP92" s="929">
        <f t="shared" si="12"/>
        <v>0</v>
      </c>
      <c r="AQ92" s="930">
        <f t="shared" si="13"/>
        <v>0</v>
      </c>
      <c r="AR92" s="929">
        <f t="shared" si="14"/>
        <v>0</v>
      </c>
      <c r="AS92" s="933">
        <f t="shared" si="15"/>
        <v>511</v>
      </c>
      <c r="AT92" s="931">
        <f t="shared" si="16"/>
        <v>511</v>
      </c>
      <c r="AU92" s="804">
        <v>1</v>
      </c>
    </row>
    <row r="93" spans="1:47" s="744" customFormat="1" ht="17.25" customHeight="1" x14ac:dyDescent="0.25">
      <c r="A93" s="888">
        <f t="shared" si="19"/>
        <v>87</v>
      </c>
      <c r="B93" s="885" t="s">
        <v>944</v>
      </c>
      <c r="C93" s="625" t="s">
        <v>768</v>
      </c>
      <c r="D93" s="968" t="s">
        <v>889</v>
      </c>
      <c r="E93" s="963" t="s">
        <v>894</v>
      </c>
      <c r="F93" s="878"/>
      <c r="G93" s="879"/>
      <c r="H93" s="879"/>
      <c r="I93" s="873">
        <v>250.5</v>
      </c>
      <c r="J93" s="874"/>
      <c r="K93" s="853"/>
      <c r="L93" s="853"/>
      <c r="M93" s="851"/>
      <c r="N93" s="852"/>
      <c r="O93" s="853"/>
      <c r="P93" s="853"/>
      <c r="Q93" s="873"/>
      <c r="R93" s="874"/>
      <c r="S93" s="853"/>
      <c r="T93" s="853"/>
      <c r="U93" s="851"/>
      <c r="V93" s="852"/>
      <c r="W93" s="853"/>
      <c r="X93" s="853"/>
      <c r="Y93" s="873"/>
      <c r="Z93" s="874"/>
      <c r="AA93" s="853"/>
      <c r="AB93" s="853"/>
      <c r="AC93" s="851"/>
      <c r="AD93" s="852"/>
      <c r="AE93" s="853"/>
      <c r="AF93" s="853"/>
      <c r="AG93" s="873"/>
      <c r="AH93" s="874"/>
      <c r="AI93" s="853"/>
      <c r="AJ93" s="853"/>
      <c r="AK93" s="851"/>
      <c r="AL93" s="852"/>
      <c r="AM93" s="853"/>
      <c r="AN93" s="825"/>
      <c r="AO93" s="935"/>
      <c r="AP93" s="900">
        <f t="shared" si="12"/>
        <v>0</v>
      </c>
      <c r="AQ93" s="904">
        <f t="shared" si="13"/>
        <v>0</v>
      </c>
      <c r="AR93" s="900">
        <f t="shared" si="14"/>
        <v>0</v>
      </c>
      <c r="AS93" s="910">
        <f t="shared" si="15"/>
        <v>250.5</v>
      </c>
      <c r="AT93" s="897">
        <f t="shared" si="16"/>
        <v>250.5</v>
      </c>
      <c r="AU93" s="805">
        <v>2</v>
      </c>
    </row>
    <row r="94" spans="1:47" s="744" customFormat="1" ht="17.25" customHeight="1" x14ac:dyDescent="0.25">
      <c r="A94" s="888">
        <f t="shared" si="19"/>
        <v>88</v>
      </c>
      <c r="B94" s="885" t="s">
        <v>769</v>
      </c>
      <c r="C94" s="625" t="s">
        <v>702</v>
      </c>
      <c r="D94" s="968" t="s">
        <v>889</v>
      </c>
      <c r="E94" s="958" t="s">
        <v>801</v>
      </c>
      <c r="F94" s="878"/>
      <c r="G94" s="879"/>
      <c r="H94" s="879"/>
      <c r="I94" s="873">
        <v>228.5</v>
      </c>
      <c r="J94" s="874"/>
      <c r="K94" s="853"/>
      <c r="L94" s="853"/>
      <c r="M94" s="851"/>
      <c r="N94" s="852"/>
      <c r="O94" s="853"/>
      <c r="P94" s="853"/>
      <c r="Q94" s="873"/>
      <c r="R94" s="874"/>
      <c r="S94" s="853"/>
      <c r="T94" s="853"/>
      <c r="U94" s="851">
        <v>214.5</v>
      </c>
      <c r="V94" s="852"/>
      <c r="W94" s="853"/>
      <c r="X94" s="853"/>
      <c r="Y94" s="873"/>
      <c r="Z94" s="874"/>
      <c r="AA94" s="853"/>
      <c r="AB94" s="853"/>
      <c r="AC94" s="851"/>
      <c r="AD94" s="852"/>
      <c r="AE94" s="853"/>
      <c r="AF94" s="853"/>
      <c r="AG94" s="873"/>
      <c r="AH94" s="874"/>
      <c r="AI94" s="853"/>
      <c r="AJ94" s="853"/>
      <c r="AK94" s="851"/>
      <c r="AL94" s="852"/>
      <c r="AM94" s="853"/>
      <c r="AN94" s="853"/>
      <c r="AO94" s="873"/>
      <c r="AP94" s="900">
        <f t="shared" si="12"/>
        <v>0</v>
      </c>
      <c r="AQ94" s="904">
        <f t="shared" si="13"/>
        <v>0</v>
      </c>
      <c r="AR94" s="900">
        <f t="shared" si="14"/>
        <v>0</v>
      </c>
      <c r="AS94" s="910">
        <f t="shared" si="15"/>
        <v>443</v>
      </c>
      <c r="AT94" s="897">
        <f t="shared" si="16"/>
        <v>443</v>
      </c>
      <c r="AU94" s="806">
        <v>3</v>
      </c>
    </row>
    <row r="95" spans="1:47" s="744" customFormat="1" ht="17.25" customHeight="1" x14ac:dyDescent="0.25">
      <c r="A95" s="888">
        <f t="shared" si="19"/>
        <v>89</v>
      </c>
      <c r="B95" s="919" t="s">
        <v>770</v>
      </c>
      <c r="C95" s="920" t="s">
        <v>496</v>
      </c>
      <c r="D95" s="968" t="s">
        <v>890</v>
      </c>
      <c r="E95" s="958" t="s">
        <v>801</v>
      </c>
      <c r="F95" s="878"/>
      <c r="G95" s="879"/>
      <c r="H95" s="879"/>
      <c r="I95" s="873">
        <v>224.5</v>
      </c>
      <c r="J95" s="874"/>
      <c r="K95" s="853"/>
      <c r="L95" s="853"/>
      <c r="M95" s="851"/>
      <c r="N95" s="852"/>
      <c r="O95" s="853"/>
      <c r="P95" s="853"/>
      <c r="Q95" s="873">
        <v>243.25</v>
      </c>
      <c r="R95" s="874"/>
      <c r="S95" s="853"/>
      <c r="T95" s="853"/>
      <c r="U95" s="851">
        <v>188.5</v>
      </c>
      <c r="V95" s="852"/>
      <c r="W95" s="853"/>
      <c r="X95" s="853"/>
      <c r="Y95" s="873"/>
      <c r="Z95" s="874"/>
      <c r="AA95" s="853"/>
      <c r="AB95" s="853"/>
      <c r="AC95" s="851"/>
      <c r="AD95" s="852"/>
      <c r="AE95" s="853"/>
      <c r="AF95" s="853"/>
      <c r="AG95" s="873">
        <v>187</v>
      </c>
      <c r="AH95" s="874"/>
      <c r="AI95" s="853"/>
      <c r="AJ95" s="853"/>
      <c r="AK95" s="851">
        <v>194</v>
      </c>
      <c r="AL95" s="852"/>
      <c r="AM95" s="853"/>
      <c r="AN95" s="853"/>
      <c r="AO95" s="873"/>
      <c r="AP95" s="900">
        <f t="shared" si="12"/>
        <v>0</v>
      </c>
      <c r="AQ95" s="904">
        <f t="shared" si="13"/>
        <v>0</v>
      </c>
      <c r="AR95" s="900">
        <f t="shared" si="14"/>
        <v>0</v>
      </c>
      <c r="AS95" s="911">
        <f t="shared" si="15"/>
        <v>1037.25</v>
      </c>
      <c r="AT95" s="897">
        <f>SUM(AP95:AS95)</f>
        <v>1037.25</v>
      </c>
      <c r="AU95" s="806">
        <v>4</v>
      </c>
    </row>
    <row r="96" spans="1:47" s="744" customFormat="1" ht="17.25" customHeight="1" x14ac:dyDescent="0.25">
      <c r="A96" s="888">
        <f t="shared" si="19"/>
        <v>90</v>
      </c>
      <c r="B96" s="885" t="s">
        <v>945</v>
      </c>
      <c r="C96" s="625" t="s">
        <v>549</v>
      </c>
      <c r="D96" s="968" t="s">
        <v>889</v>
      </c>
      <c r="E96" s="963" t="s">
        <v>801</v>
      </c>
      <c r="F96" s="878"/>
      <c r="G96" s="879"/>
      <c r="H96" s="879"/>
      <c r="I96" s="873">
        <v>197.5</v>
      </c>
      <c r="J96" s="874"/>
      <c r="K96" s="853"/>
      <c r="L96" s="853"/>
      <c r="M96" s="851"/>
      <c r="N96" s="852"/>
      <c r="O96" s="853"/>
      <c r="P96" s="853"/>
      <c r="Q96" s="873"/>
      <c r="R96" s="874"/>
      <c r="S96" s="853"/>
      <c r="T96" s="853"/>
      <c r="U96" s="851"/>
      <c r="V96" s="852"/>
      <c r="W96" s="853"/>
      <c r="X96" s="853"/>
      <c r="Y96" s="873"/>
      <c r="Z96" s="874"/>
      <c r="AA96" s="853"/>
      <c r="AB96" s="853"/>
      <c r="AC96" s="851"/>
      <c r="AD96" s="852"/>
      <c r="AE96" s="853"/>
      <c r="AF96" s="853"/>
      <c r="AG96" s="873">
        <v>246.25</v>
      </c>
      <c r="AH96" s="874"/>
      <c r="AI96" s="853"/>
      <c r="AJ96" s="853"/>
      <c r="AK96" s="851"/>
      <c r="AL96" s="852"/>
      <c r="AM96" s="853"/>
      <c r="AN96" s="853"/>
      <c r="AO96" s="873"/>
      <c r="AP96" s="900">
        <f t="shared" si="12"/>
        <v>0</v>
      </c>
      <c r="AQ96" s="904">
        <f t="shared" si="13"/>
        <v>0</v>
      </c>
      <c r="AR96" s="900">
        <f t="shared" si="14"/>
        <v>0</v>
      </c>
      <c r="AS96" s="910">
        <f t="shared" si="15"/>
        <v>443.75</v>
      </c>
      <c r="AT96" s="897">
        <f t="shared" si="16"/>
        <v>443.75</v>
      </c>
      <c r="AU96" s="848"/>
    </row>
    <row r="97" spans="1:47" s="744" customFormat="1" ht="17.25" customHeight="1" thickBot="1" x14ac:dyDescent="0.3">
      <c r="A97" s="888">
        <f t="shared" si="19"/>
        <v>91</v>
      </c>
      <c r="B97" s="885" t="s">
        <v>822</v>
      </c>
      <c r="C97" s="625" t="s">
        <v>606</v>
      </c>
      <c r="D97" s="968" t="s">
        <v>889</v>
      </c>
      <c r="E97" s="958" t="s">
        <v>801</v>
      </c>
      <c r="F97" s="878"/>
      <c r="G97" s="879"/>
      <c r="H97" s="879"/>
      <c r="I97" s="873"/>
      <c r="J97" s="874"/>
      <c r="K97" s="853"/>
      <c r="L97" s="853"/>
      <c r="M97" s="851">
        <v>199.5</v>
      </c>
      <c r="N97" s="852"/>
      <c r="O97" s="853"/>
      <c r="P97" s="853"/>
      <c r="Q97" s="873">
        <v>192</v>
      </c>
      <c r="R97" s="874"/>
      <c r="S97" s="853"/>
      <c r="T97" s="853"/>
      <c r="U97" s="851">
        <v>218</v>
      </c>
      <c r="V97" s="852"/>
      <c r="W97" s="853"/>
      <c r="X97" s="853"/>
      <c r="Y97" s="873"/>
      <c r="Z97" s="874"/>
      <c r="AA97" s="853"/>
      <c r="AB97" s="853"/>
      <c r="AC97" s="851"/>
      <c r="AD97" s="852"/>
      <c r="AE97" s="853"/>
      <c r="AF97" s="853"/>
      <c r="AG97" s="873">
        <v>238.75</v>
      </c>
      <c r="AH97" s="874"/>
      <c r="AI97" s="853"/>
      <c r="AJ97" s="853"/>
      <c r="AK97" s="851"/>
      <c r="AL97" s="852"/>
      <c r="AM97" s="853"/>
      <c r="AN97" s="853"/>
      <c r="AO97" s="873"/>
      <c r="AP97" s="900">
        <f t="shared" si="12"/>
        <v>0</v>
      </c>
      <c r="AQ97" s="904">
        <f t="shared" si="13"/>
        <v>0</v>
      </c>
      <c r="AR97" s="900">
        <f t="shared" si="14"/>
        <v>0</v>
      </c>
      <c r="AS97" s="910">
        <f>I97+M97+Q97+U97+Y97+AC97+AG97+AK97+AO97</f>
        <v>848.25</v>
      </c>
      <c r="AT97" s="897">
        <f t="shared" si="16"/>
        <v>848.25</v>
      </c>
      <c r="AU97" s="807"/>
    </row>
    <row r="98" spans="1:47" s="744" customFormat="1" ht="17.25" customHeight="1" thickBot="1" x14ac:dyDescent="0.3">
      <c r="A98" s="888">
        <f t="shared" si="19"/>
        <v>92</v>
      </c>
      <c r="B98" s="885" t="s">
        <v>946</v>
      </c>
      <c r="C98" s="625" t="s">
        <v>794</v>
      </c>
      <c r="D98" s="968" t="s">
        <v>890</v>
      </c>
      <c r="E98" s="963" t="s">
        <v>909</v>
      </c>
      <c r="F98" s="878"/>
      <c r="G98" s="879"/>
      <c r="H98" s="879"/>
      <c r="I98" s="873"/>
      <c r="J98" s="874"/>
      <c r="K98" s="853"/>
      <c r="L98" s="853"/>
      <c r="M98" s="851"/>
      <c r="N98" s="852"/>
      <c r="O98" s="853"/>
      <c r="P98" s="853"/>
      <c r="Q98" s="873"/>
      <c r="R98" s="874"/>
      <c r="S98" s="853"/>
      <c r="T98" s="853"/>
      <c r="U98" s="851"/>
      <c r="V98" s="852"/>
      <c r="W98" s="853"/>
      <c r="X98" s="853"/>
      <c r="Y98" s="873"/>
      <c r="Z98" s="874"/>
      <c r="AA98" s="853"/>
      <c r="AB98" s="853"/>
      <c r="AC98" s="851">
        <v>237.5</v>
      </c>
      <c r="AD98" s="852"/>
      <c r="AE98" s="853"/>
      <c r="AF98" s="853"/>
      <c r="AG98" s="873">
        <v>213</v>
      </c>
      <c r="AH98" s="874"/>
      <c r="AI98" s="853"/>
      <c r="AJ98" s="853"/>
      <c r="AK98" s="851"/>
      <c r="AL98" s="852"/>
      <c r="AM98" s="853"/>
      <c r="AN98" s="853"/>
      <c r="AO98" s="873">
        <v>162.5</v>
      </c>
      <c r="AP98" s="900">
        <f t="shared" si="12"/>
        <v>0</v>
      </c>
      <c r="AQ98" s="904">
        <f t="shared" si="13"/>
        <v>0</v>
      </c>
      <c r="AR98" s="900">
        <f t="shared" si="14"/>
        <v>0</v>
      </c>
      <c r="AS98" s="910">
        <f>I98+M98+Q98+U98+Y98+AC98+AG98+AK98+AO98</f>
        <v>613</v>
      </c>
      <c r="AT98" s="897">
        <f t="shared" si="16"/>
        <v>613</v>
      </c>
      <c r="AU98" s="818"/>
    </row>
    <row r="99" spans="1:47" s="744" customFormat="1" ht="17.25" customHeight="1" thickBot="1" x14ac:dyDescent="0.3">
      <c r="A99" s="888">
        <f t="shared" si="19"/>
        <v>93</v>
      </c>
      <c r="B99" s="885" t="s">
        <v>947</v>
      </c>
      <c r="C99" s="625" t="s">
        <v>820</v>
      </c>
      <c r="D99" s="968" t="s">
        <v>889</v>
      </c>
      <c r="E99" s="963" t="s">
        <v>801</v>
      </c>
      <c r="F99" s="878"/>
      <c r="G99" s="879"/>
      <c r="H99" s="879"/>
      <c r="I99" s="873"/>
      <c r="J99" s="874"/>
      <c r="K99" s="853"/>
      <c r="L99" s="853"/>
      <c r="M99" s="851"/>
      <c r="N99" s="852"/>
      <c r="O99" s="853"/>
      <c r="P99" s="853"/>
      <c r="Q99" s="873"/>
      <c r="R99" s="874"/>
      <c r="S99" s="853"/>
      <c r="T99" s="853"/>
      <c r="U99" s="851"/>
      <c r="V99" s="852"/>
      <c r="W99" s="853"/>
      <c r="X99" s="853"/>
      <c r="Y99" s="873"/>
      <c r="Z99" s="874"/>
      <c r="AA99" s="853"/>
      <c r="AB99" s="853"/>
      <c r="AC99" s="851"/>
      <c r="AD99" s="852"/>
      <c r="AE99" s="853"/>
      <c r="AF99" s="853"/>
      <c r="AG99" s="873">
        <v>259.25</v>
      </c>
      <c r="AH99" s="874"/>
      <c r="AI99" s="853"/>
      <c r="AJ99" s="853"/>
      <c r="AK99" s="851"/>
      <c r="AL99" s="852"/>
      <c r="AM99" s="853"/>
      <c r="AN99" s="853"/>
      <c r="AO99" s="873"/>
      <c r="AP99" s="900">
        <f t="shared" si="12"/>
        <v>0</v>
      </c>
      <c r="AQ99" s="904">
        <f t="shared" si="13"/>
        <v>0</v>
      </c>
      <c r="AR99" s="900">
        <f t="shared" si="14"/>
        <v>0</v>
      </c>
      <c r="AS99" s="910">
        <f t="shared" si="15"/>
        <v>259.25</v>
      </c>
      <c r="AT99" s="897">
        <f t="shared" si="16"/>
        <v>259.25</v>
      </c>
      <c r="AU99" s="818"/>
    </row>
    <row r="100" spans="1:47" s="744" customFormat="1" ht="17.25" customHeight="1" x14ac:dyDescent="0.25">
      <c r="A100" s="888">
        <f t="shared" si="19"/>
        <v>94</v>
      </c>
      <c r="B100" s="885" t="s">
        <v>320</v>
      </c>
      <c r="C100" s="625" t="s">
        <v>402</v>
      </c>
      <c r="D100" s="968" t="s">
        <v>889</v>
      </c>
      <c r="E100" s="958" t="s">
        <v>860</v>
      </c>
      <c r="F100" s="878"/>
      <c r="G100" s="879"/>
      <c r="H100" s="879"/>
      <c r="I100" s="873"/>
      <c r="J100" s="874"/>
      <c r="K100" s="853"/>
      <c r="L100" s="853"/>
      <c r="M100" s="851"/>
      <c r="N100" s="852"/>
      <c r="O100" s="853"/>
      <c r="P100" s="853"/>
      <c r="Q100" s="873"/>
      <c r="R100" s="874"/>
      <c r="S100" s="853"/>
      <c r="T100" s="853"/>
      <c r="U100" s="851"/>
      <c r="V100" s="852"/>
      <c r="W100" s="853"/>
      <c r="X100" s="853"/>
      <c r="Y100" s="873"/>
      <c r="Z100" s="874"/>
      <c r="AA100" s="853"/>
      <c r="AB100" s="853"/>
      <c r="AC100" s="851"/>
      <c r="AD100" s="852"/>
      <c r="AE100" s="853"/>
      <c r="AF100" s="853"/>
      <c r="AG100" s="873">
        <v>183.25</v>
      </c>
      <c r="AH100" s="874"/>
      <c r="AI100" s="853"/>
      <c r="AJ100" s="853"/>
      <c r="AK100" s="851"/>
      <c r="AL100" s="852"/>
      <c r="AM100" s="853"/>
      <c r="AN100" s="853"/>
      <c r="AO100" s="873">
        <v>263.5</v>
      </c>
      <c r="AP100" s="900">
        <f t="shared" si="12"/>
        <v>0</v>
      </c>
      <c r="AQ100" s="904">
        <f t="shared" si="13"/>
        <v>0</v>
      </c>
      <c r="AR100" s="900">
        <f t="shared" si="14"/>
        <v>0</v>
      </c>
      <c r="AS100" s="910">
        <f t="shared" si="15"/>
        <v>446.75</v>
      </c>
      <c r="AT100" s="897">
        <f>SUM(AP100:AS100)</f>
        <v>446.75</v>
      </c>
      <c r="AU100" s="806"/>
    </row>
    <row r="101" spans="1:47" s="744" customFormat="1" ht="17.25" customHeight="1" x14ac:dyDescent="0.25">
      <c r="A101" s="888">
        <f t="shared" si="19"/>
        <v>95</v>
      </c>
      <c r="B101" s="886" t="s">
        <v>335</v>
      </c>
      <c r="C101" s="887" t="s">
        <v>495</v>
      </c>
      <c r="D101" s="968" t="s">
        <v>890</v>
      </c>
      <c r="E101" s="958" t="s">
        <v>896</v>
      </c>
      <c r="F101" s="878"/>
      <c r="G101" s="879"/>
      <c r="H101" s="879"/>
      <c r="I101" s="873"/>
      <c r="J101" s="874"/>
      <c r="K101" s="853"/>
      <c r="L101" s="853"/>
      <c r="M101" s="851"/>
      <c r="N101" s="852"/>
      <c r="O101" s="853"/>
      <c r="P101" s="853"/>
      <c r="Q101" s="873"/>
      <c r="R101" s="874"/>
      <c r="S101" s="853"/>
      <c r="T101" s="853"/>
      <c r="U101" s="851" t="s">
        <v>780</v>
      </c>
      <c r="V101" s="852"/>
      <c r="W101" s="853"/>
      <c r="X101" s="853"/>
      <c r="Y101" s="873"/>
      <c r="Z101" s="874"/>
      <c r="AA101" s="853"/>
      <c r="AB101" s="853"/>
      <c r="AC101" s="851"/>
      <c r="AD101" s="852"/>
      <c r="AE101" s="853"/>
      <c r="AF101" s="853"/>
      <c r="AG101" s="873" t="s">
        <v>780</v>
      </c>
      <c r="AH101" s="874"/>
      <c r="AI101" s="853"/>
      <c r="AJ101" s="853"/>
      <c r="AK101" s="851"/>
      <c r="AL101" s="852"/>
      <c r="AM101" s="853"/>
      <c r="AN101" s="853"/>
      <c r="AO101" s="873"/>
      <c r="AP101" s="900">
        <f>F101+J101+N101+R101+V101+Z101+AD101+AH101+AL101</f>
        <v>0</v>
      </c>
      <c r="AQ101" s="904">
        <f>G101+K101+O101+S101+W101+AA101+AE101+AI101+AM101</f>
        <v>0</v>
      </c>
      <c r="AR101" s="900">
        <f>H101+L101+P101+T101+X101+AB101+AF101+AJ101+AN101</f>
        <v>0</v>
      </c>
      <c r="AS101" s="910">
        <f>I101+M101+Q101+Y101+AC101+AK101+AO101</f>
        <v>0</v>
      </c>
      <c r="AT101" s="897">
        <f>SUM(AP101:AS101)</f>
        <v>0</v>
      </c>
      <c r="AU101" s="806"/>
    </row>
    <row r="102" spans="1:47" s="744" customFormat="1" ht="17.25" customHeight="1" thickBot="1" x14ac:dyDescent="0.3">
      <c r="A102" s="977">
        <f t="shared" si="19"/>
        <v>96</v>
      </c>
      <c r="B102" s="945" t="s">
        <v>949</v>
      </c>
      <c r="C102" s="643" t="s">
        <v>802</v>
      </c>
      <c r="D102" s="970" t="s">
        <v>890</v>
      </c>
      <c r="E102" s="1064" t="s">
        <v>801</v>
      </c>
      <c r="F102" s="946"/>
      <c r="G102" s="947"/>
      <c r="H102" s="947"/>
      <c r="I102" s="948"/>
      <c r="J102" s="949"/>
      <c r="K102" s="950"/>
      <c r="L102" s="950"/>
      <c r="M102" s="951"/>
      <c r="N102" s="952"/>
      <c r="O102" s="950"/>
      <c r="P102" s="950"/>
      <c r="Q102" s="948"/>
      <c r="R102" s="949"/>
      <c r="S102" s="950"/>
      <c r="T102" s="950"/>
      <c r="U102" s="951"/>
      <c r="V102" s="952"/>
      <c r="W102" s="950"/>
      <c r="X102" s="950"/>
      <c r="Y102" s="948"/>
      <c r="Z102" s="949"/>
      <c r="AA102" s="950"/>
      <c r="AB102" s="950"/>
      <c r="AC102" s="951"/>
      <c r="AD102" s="952"/>
      <c r="AE102" s="950"/>
      <c r="AF102" s="950"/>
      <c r="AG102" s="948" t="s">
        <v>778</v>
      </c>
      <c r="AH102" s="949"/>
      <c r="AI102" s="950"/>
      <c r="AJ102" s="950"/>
      <c r="AK102" s="951"/>
      <c r="AL102" s="952"/>
      <c r="AM102" s="950"/>
      <c r="AN102" s="950"/>
      <c r="AO102" s="948"/>
      <c r="AP102" s="953">
        <f t="shared" si="12"/>
        <v>0</v>
      </c>
      <c r="AQ102" s="954">
        <f t="shared" si="13"/>
        <v>0</v>
      </c>
      <c r="AR102" s="953">
        <f t="shared" si="14"/>
        <v>0</v>
      </c>
      <c r="AS102" s="955">
        <f>I102+M102+Q102+U102+Y102+AC102+AK102+AO102</f>
        <v>0</v>
      </c>
      <c r="AT102" s="956">
        <f t="shared" si="16"/>
        <v>0</v>
      </c>
      <c r="AU102" s="806"/>
    </row>
    <row r="103" spans="1:47" s="744" customFormat="1" ht="15.75" x14ac:dyDescent="0.25">
      <c r="C103" s="972" t="s">
        <v>914</v>
      </c>
      <c r="D103" s="1345" t="s">
        <v>913</v>
      </c>
      <c r="E103" s="1345"/>
      <c r="F103" s="974">
        <v>13</v>
      </c>
      <c r="G103" s="937">
        <v>14</v>
      </c>
      <c r="H103" s="937">
        <v>4</v>
      </c>
      <c r="I103" s="938">
        <v>5</v>
      </c>
      <c r="J103" s="941">
        <v>4</v>
      </c>
      <c r="K103" s="942">
        <v>6</v>
      </c>
      <c r="L103" s="942">
        <v>2</v>
      </c>
      <c r="M103" s="975">
        <v>1</v>
      </c>
      <c r="N103" s="974"/>
      <c r="O103" s="937">
        <v>5</v>
      </c>
      <c r="P103" s="937"/>
      <c r="Q103" s="938">
        <v>2</v>
      </c>
      <c r="R103" s="941">
        <v>3</v>
      </c>
      <c r="S103" s="942">
        <v>5</v>
      </c>
      <c r="T103" s="942"/>
      <c r="U103" s="975">
        <v>3</v>
      </c>
      <c r="V103" s="974">
        <v>6</v>
      </c>
      <c r="W103" s="937">
        <v>3</v>
      </c>
      <c r="X103" s="937"/>
      <c r="Y103" s="938"/>
      <c r="Z103" s="941">
        <v>4</v>
      </c>
      <c r="AA103" s="942">
        <v>2</v>
      </c>
      <c r="AB103" s="942"/>
      <c r="AC103" s="975">
        <v>1</v>
      </c>
      <c r="AD103" s="974">
        <v>6</v>
      </c>
      <c r="AE103" s="937">
        <v>11</v>
      </c>
      <c r="AF103" s="937">
        <v>3</v>
      </c>
      <c r="AG103" s="938">
        <v>7</v>
      </c>
      <c r="AH103" s="941"/>
      <c r="AI103" s="942">
        <v>3</v>
      </c>
      <c r="AJ103" s="942">
        <v>1</v>
      </c>
      <c r="AK103" s="975">
        <v>1</v>
      </c>
      <c r="AL103" s="974">
        <v>12</v>
      </c>
      <c r="AM103" s="937">
        <v>9</v>
      </c>
      <c r="AN103" s="937">
        <v>5</v>
      </c>
      <c r="AO103" s="938">
        <v>3</v>
      </c>
      <c r="AT103" s="859"/>
      <c r="AU103" s="858"/>
    </row>
    <row r="104" spans="1:47" s="744" customFormat="1" ht="16.5" thickBot="1" x14ac:dyDescent="0.3">
      <c r="C104" s="976" t="s">
        <v>915</v>
      </c>
      <c r="D104" s="1346">
        <f>SUM(F104:AO104)</f>
        <v>144</v>
      </c>
      <c r="E104" s="1346"/>
      <c r="F104" s="973"/>
      <c r="G104" s="939"/>
      <c r="H104" s="939"/>
      <c r="I104" s="940">
        <f>SUM(F103:I103)</f>
        <v>36</v>
      </c>
      <c r="J104" s="939"/>
      <c r="K104" s="939"/>
      <c r="L104" s="939"/>
      <c r="M104" s="939">
        <f>SUM(J103:M103)</f>
        <v>13</v>
      </c>
      <c r="N104" s="973"/>
      <c r="O104" s="939"/>
      <c r="P104" s="939"/>
      <c r="Q104" s="940">
        <f>SUM(N103:Q103)</f>
        <v>7</v>
      </c>
      <c r="R104" s="939"/>
      <c r="S104" s="939"/>
      <c r="T104" s="939"/>
      <c r="U104" s="939">
        <f>SUM(R103:U103)</f>
        <v>11</v>
      </c>
      <c r="V104" s="973"/>
      <c r="W104" s="939"/>
      <c r="X104" s="939"/>
      <c r="Y104" s="940">
        <f>SUM(V103:Y103)</f>
        <v>9</v>
      </c>
      <c r="Z104" s="939"/>
      <c r="AA104" s="939"/>
      <c r="AB104" s="939"/>
      <c r="AC104" s="939">
        <f>SUM(Z103:AC103)</f>
        <v>7</v>
      </c>
      <c r="AD104" s="973"/>
      <c r="AE104" s="939"/>
      <c r="AF104" s="939"/>
      <c r="AG104" s="940">
        <f>SUM(AD103:AG103)</f>
        <v>27</v>
      </c>
      <c r="AH104" s="939"/>
      <c r="AI104" s="939"/>
      <c r="AJ104" s="939"/>
      <c r="AK104" s="939">
        <f>SUM(AH103:AK103)</f>
        <v>5</v>
      </c>
      <c r="AL104" s="973"/>
      <c r="AM104" s="939"/>
      <c r="AN104" s="939"/>
      <c r="AO104" s="940">
        <f>SUM(AL103:AO103)</f>
        <v>29</v>
      </c>
      <c r="AT104" s="859"/>
      <c r="AU104" s="858"/>
    </row>
    <row r="105" spans="1:47" s="744" customFormat="1" ht="15.75" x14ac:dyDescent="0.25">
      <c r="B105" s="859" t="s">
        <v>807</v>
      </c>
      <c r="D105" s="862" t="s">
        <v>817</v>
      </c>
      <c r="AT105" s="859"/>
      <c r="AU105" s="858"/>
    </row>
    <row r="106" spans="1:47" s="744" customFormat="1" ht="15.75" x14ac:dyDescent="0.25">
      <c r="B106" s="744" t="s">
        <v>808</v>
      </c>
      <c r="D106" s="744" t="s">
        <v>818</v>
      </c>
      <c r="E106" s="744" t="s">
        <v>819</v>
      </c>
      <c r="K106" s="957" t="s">
        <v>889</v>
      </c>
      <c r="L106" s="971" t="s">
        <v>911</v>
      </c>
      <c r="M106" s="858"/>
      <c r="N106" s="999" t="s">
        <v>804</v>
      </c>
      <c r="O106" s="1000">
        <v>1</v>
      </c>
      <c r="P106" s="1000">
        <v>2</v>
      </c>
      <c r="Q106" s="1000">
        <v>3</v>
      </c>
      <c r="R106" s="1000" t="s">
        <v>719</v>
      </c>
      <c r="AT106" s="859"/>
      <c r="AU106" s="858"/>
    </row>
    <row r="107" spans="1:47" s="744" customFormat="1" ht="15.75" x14ac:dyDescent="0.25">
      <c r="B107" s="744" t="s">
        <v>809</v>
      </c>
      <c r="D107" s="744" t="s">
        <v>780</v>
      </c>
      <c r="E107" s="744" t="s">
        <v>838</v>
      </c>
      <c r="K107" s="957" t="s">
        <v>890</v>
      </c>
      <c r="L107" s="971" t="s">
        <v>912</v>
      </c>
      <c r="M107" s="858"/>
      <c r="N107" s="1000">
        <f>F103+J103+N103+R103+V103+Z103+AD103+AH103+AL103</f>
        <v>48</v>
      </c>
      <c r="O107" s="1000">
        <f>G103+K103+O103+S103+W103+AA103+AE103+AI103+AM103</f>
        <v>58</v>
      </c>
      <c r="P107" s="1000">
        <f>H103+L103+P103+T103+X103+AB103+AF103+AJ103+AN103</f>
        <v>15</v>
      </c>
      <c r="Q107" s="1000">
        <f>I103+M103+Q103+U103+Y103+AC103+AG103+AK103+AO103</f>
        <v>23</v>
      </c>
      <c r="R107" s="1000">
        <f>N107+O107+P107+Q107</f>
        <v>144</v>
      </c>
      <c r="Z107" s="1341" t="s">
        <v>1196</v>
      </c>
      <c r="AA107" s="1341" t="s">
        <v>1366</v>
      </c>
      <c r="AB107" s="1027" t="s">
        <v>1199</v>
      </c>
      <c r="AC107" s="1204">
        <v>76</v>
      </c>
      <c r="AD107" s="149"/>
      <c r="AT107" s="859"/>
      <c r="AU107" s="858"/>
    </row>
    <row r="108" spans="1:47" s="744" customFormat="1" ht="15.75" x14ac:dyDescent="0.25">
      <c r="B108" s="744" t="s">
        <v>810</v>
      </c>
      <c r="D108" s="744" t="s">
        <v>778</v>
      </c>
      <c r="E108" s="744" t="s">
        <v>839</v>
      </c>
      <c r="M108" s="858"/>
      <c r="Z108" s="1342"/>
      <c r="AA108" s="1343"/>
      <c r="AB108" s="1027" t="s">
        <v>1206</v>
      </c>
      <c r="AC108" s="1200">
        <v>29</v>
      </c>
      <c r="AD108" s="149"/>
      <c r="AT108" s="859"/>
      <c r="AU108" s="858"/>
    </row>
    <row r="109" spans="1:47" s="744" customFormat="1" ht="15.75" x14ac:dyDescent="0.25">
      <c r="D109" s="744" t="s">
        <v>23</v>
      </c>
      <c r="E109" s="744" t="s">
        <v>840</v>
      </c>
      <c r="M109" s="858"/>
      <c r="Z109" s="1342"/>
      <c r="AA109" s="1341" t="s">
        <v>1367</v>
      </c>
      <c r="AB109" s="1027" t="s">
        <v>1199</v>
      </c>
      <c r="AC109" s="1200">
        <v>27</v>
      </c>
      <c r="AD109" s="149"/>
      <c r="AT109" s="859"/>
      <c r="AU109" s="858"/>
    </row>
    <row r="110" spans="1:47" s="744" customFormat="1" ht="16.5" thickBot="1" x14ac:dyDescent="0.3">
      <c r="B110" s="744" t="s">
        <v>884</v>
      </c>
      <c r="E110" s="488"/>
      <c r="F110" s="488"/>
      <c r="G110" s="488"/>
      <c r="H110" s="488"/>
      <c r="I110" s="488"/>
      <c r="Z110" s="1343"/>
      <c r="AA110" s="1343"/>
      <c r="AB110" s="1027" t="s">
        <v>1206</v>
      </c>
      <c r="AC110" s="1200">
        <v>12</v>
      </c>
      <c r="AD110" s="1201">
        <f>SUM(AC107:AC110)</f>
        <v>144</v>
      </c>
      <c r="AT110" s="859"/>
      <c r="AU110" s="858"/>
    </row>
    <row r="111" spans="1:47" s="744" customFormat="1" ht="15.75" x14ac:dyDescent="0.25">
      <c r="B111" s="860"/>
      <c r="E111" s="993" t="s">
        <v>950</v>
      </c>
      <c r="F111" s="994"/>
      <c r="G111" s="994"/>
      <c r="H111" s="995" t="s">
        <v>711</v>
      </c>
      <c r="I111" s="996"/>
      <c r="AT111" s="859"/>
      <c r="AU111" s="858"/>
    </row>
    <row r="112" spans="1:47" s="744" customFormat="1" ht="15.75" x14ac:dyDescent="0.25">
      <c r="E112" s="997" t="s">
        <v>951</v>
      </c>
      <c r="F112" s="744">
        <v>16</v>
      </c>
      <c r="H112" s="990"/>
      <c r="I112" s="985">
        <v>23</v>
      </c>
      <c r="AG112" s="1192" t="s">
        <v>22</v>
      </c>
      <c r="AH112" s="1192" t="s">
        <v>72</v>
      </c>
      <c r="AI112" s="1192" t="s">
        <v>108</v>
      </c>
      <c r="AJ112" s="1192" t="s">
        <v>116</v>
      </c>
      <c r="AK112" s="488"/>
      <c r="AT112" s="859"/>
      <c r="AU112" s="858"/>
    </row>
    <row r="113" spans="2:47" ht="15" x14ac:dyDescent="0.2">
      <c r="E113" s="696" t="s">
        <v>952</v>
      </c>
      <c r="F113" s="988">
        <v>8</v>
      </c>
      <c r="G113" s="988"/>
      <c r="H113" s="991"/>
      <c r="I113" s="989">
        <v>10</v>
      </c>
      <c r="AG113" s="1192">
        <f>F103+J103+N103+R103+V103+Z103+AD103+AH103+AL103</f>
        <v>48</v>
      </c>
      <c r="AH113" s="1192">
        <f>G103+K103+O103+S103+W103+AA103+AE103+AI103+AM103</f>
        <v>58</v>
      </c>
      <c r="AI113" s="1192">
        <f>H103+L103+P103+T103+X103+AB103+AF103+AJ103+AN103</f>
        <v>15</v>
      </c>
      <c r="AJ113" s="1192">
        <f>I103+M103+Q103+U103+Y103+AC103+AG103+AK103+AO103</f>
        <v>23</v>
      </c>
      <c r="AK113" s="1206">
        <f>SUM(AG113:AJ113)</f>
        <v>144</v>
      </c>
    </row>
    <row r="114" spans="2:47" s="982" customFormat="1" ht="27" thickBot="1" x14ac:dyDescent="0.45">
      <c r="B114" s="982" t="s">
        <v>917</v>
      </c>
      <c r="E114" s="998" t="s">
        <v>953</v>
      </c>
      <c r="F114" s="986">
        <v>7</v>
      </c>
      <c r="G114" s="986"/>
      <c r="H114" s="992"/>
      <c r="I114" s="987">
        <v>7</v>
      </c>
      <c r="AU114" s="983"/>
    </row>
    <row r="115" spans="2:47" ht="15" x14ac:dyDescent="0.2">
      <c r="E115" s="744"/>
      <c r="F115" s="744"/>
      <c r="G115" s="744"/>
      <c r="H115" s="744"/>
      <c r="I115" s="744"/>
    </row>
    <row r="116" spans="2:47" s="859" customFormat="1" ht="15.75" x14ac:dyDescent="0.25">
      <c r="B116" s="1057" t="s">
        <v>954</v>
      </c>
      <c r="C116" s="1058" t="s">
        <v>719</v>
      </c>
      <c r="D116" s="1057" t="s">
        <v>994</v>
      </c>
      <c r="E116" s="1058" t="s">
        <v>981</v>
      </c>
      <c r="F116" s="744"/>
      <c r="G116" s="744"/>
      <c r="H116" s="744"/>
      <c r="I116" s="744"/>
      <c r="AU116" s="984"/>
    </row>
    <row r="117" spans="2:47" s="744" customFormat="1" ht="15.75" x14ac:dyDescent="0.25">
      <c r="B117" s="1065" t="s">
        <v>1341</v>
      </c>
      <c r="C117" s="1066">
        <v>23</v>
      </c>
      <c r="D117" s="1067">
        <v>9</v>
      </c>
      <c r="E117" s="1067">
        <f t="shared" ref="E117:E124" si="21">C117-D117</f>
        <v>14</v>
      </c>
      <c r="K117" s="971"/>
      <c r="M117" s="971"/>
      <c r="N117" s="971"/>
      <c r="AT117" s="859"/>
      <c r="AU117" s="858"/>
    </row>
    <row r="118" spans="2:47" s="744" customFormat="1" ht="15.75" x14ac:dyDescent="0.25">
      <c r="B118" s="1000" t="s">
        <v>1346</v>
      </c>
      <c r="C118" s="1056">
        <v>20</v>
      </c>
      <c r="D118" s="1059">
        <v>9</v>
      </c>
      <c r="E118" s="1059">
        <f t="shared" si="21"/>
        <v>11</v>
      </c>
      <c r="K118" s="971"/>
      <c r="M118" s="971"/>
      <c r="N118" s="971"/>
      <c r="AT118" s="859"/>
      <c r="AU118" s="858"/>
    </row>
    <row r="119" spans="2:47" s="744" customFormat="1" ht="15.75" x14ac:dyDescent="0.25">
      <c r="B119" s="1000" t="s">
        <v>958</v>
      </c>
      <c r="C119" s="1056">
        <v>9</v>
      </c>
      <c r="D119" s="1059">
        <v>4</v>
      </c>
      <c r="E119" s="1059">
        <f t="shared" si="21"/>
        <v>5</v>
      </c>
      <c r="F119" s="488"/>
      <c r="G119" s="488"/>
      <c r="H119" s="488"/>
      <c r="I119" s="488"/>
      <c r="K119" s="971"/>
      <c r="M119" s="971"/>
      <c r="N119" s="971"/>
      <c r="AT119" s="859"/>
      <c r="AU119" s="858"/>
    </row>
    <row r="120" spans="2:47" s="744" customFormat="1" ht="15.75" x14ac:dyDescent="0.25">
      <c r="B120" s="1000" t="s">
        <v>964</v>
      </c>
      <c r="C120" s="1056">
        <v>6</v>
      </c>
      <c r="D120" s="1059">
        <v>2</v>
      </c>
      <c r="E120" s="1059">
        <f t="shared" si="21"/>
        <v>4</v>
      </c>
      <c r="F120" s="488"/>
      <c r="G120" s="488"/>
      <c r="H120" s="488"/>
      <c r="I120" s="488"/>
      <c r="AT120" s="859"/>
      <c r="AU120" s="858"/>
    </row>
    <row r="121" spans="2:47" s="744" customFormat="1" ht="15.75" x14ac:dyDescent="0.25">
      <c r="B121" s="1000" t="s">
        <v>443</v>
      </c>
      <c r="C121" s="1056">
        <v>5</v>
      </c>
      <c r="D121" s="1059">
        <v>1</v>
      </c>
      <c r="E121" s="1059">
        <f t="shared" si="21"/>
        <v>4</v>
      </c>
      <c r="F121" s="488"/>
      <c r="G121" s="488"/>
      <c r="H121" s="488"/>
      <c r="I121" s="488"/>
      <c r="AT121" s="859"/>
      <c r="AU121" s="858"/>
    </row>
    <row r="122" spans="2:47" s="744" customFormat="1" ht="15.75" x14ac:dyDescent="0.25">
      <c r="B122" s="1000" t="s">
        <v>1337</v>
      </c>
      <c r="C122" s="1056">
        <v>5</v>
      </c>
      <c r="D122" s="1059">
        <v>1</v>
      </c>
      <c r="E122" s="1059">
        <f t="shared" si="21"/>
        <v>4</v>
      </c>
      <c r="F122" s="488"/>
      <c r="G122" s="488"/>
      <c r="H122" s="488"/>
      <c r="I122" s="488"/>
      <c r="AT122" s="859"/>
      <c r="AU122" s="858"/>
    </row>
    <row r="123" spans="2:47" s="744" customFormat="1" ht="15.75" x14ac:dyDescent="0.25">
      <c r="B123" s="1000" t="s">
        <v>1348</v>
      </c>
      <c r="C123" s="1056">
        <v>4</v>
      </c>
      <c r="D123" s="1059">
        <v>2</v>
      </c>
      <c r="E123" s="1059">
        <f t="shared" si="21"/>
        <v>2</v>
      </c>
      <c r="F123" s="488"/>
      <c r="G123" s="488"/>
      <c r="H123" s="488"/>
      <c r="I123" s="488"/>
      <c r="AT123" s="859"/>
      <c r="AU123" s="858"/>
    </row>
    <row r="124" spans="2:47" ht="15" x14ac:dyDescent="0.2">
      <c r="B124" s="1000" t="s">
        <v>955</v>
      </c>
      <c r="C124" s="1056">
        <v>1</v>
      </c>
      <c r="D124" s="1059">
        <v>1</v>
      </c>
      <c r="E124" s="1059">
        <f t="shared" si="21"/>
        <v>0</v>
      </c>
    </row>
    <row r="125" spans="2:47" ht="15" x14ac:dyDescent="0.2">
      <c r="B125" s="1000" t="s">
        <v>956</v>
      </c>
      <c r="C125" s="1056">
        <v>2</v>
      </c>
      <c r="D125" s="1059">
        <v>1</v>
      </c>
      <c r="E125" s="1059">
        <f t="shared" ref="E125:E145" si="22">C125-D125</f>
        <v>1</v>
      </c>
    </row>
    <row r="126" spans="2:47" ht="15" x14ac:dyDescent="0.2">
      <c r="B126" s="1000" t="s">
        <v>962</v>
      </c>
      <c r="C126" s="1056">
        <v>2</v>
      </c>
      <c r="D126" s="1059">
        <v>1</v>
      </c>
      <c r="E126" s="1059">
        <f>C126-D126</f>
        <v>1</v>
      </c>
    </row>
    <row r="127" spans="2:47" ht="15" x14ac:dyDescent="0.2">
      <c r="B127" s="1000" t="s">
        <v>1344</v>
      </c>
      <c r="C127" s="1056">
        <v>1</v>
      </c>
      <c r="D127" s="1059"/>
      <c r="E127" s="1059">
        <v>1</v>
      </c>
    </row>
    <row r="128" spans="2:47" ht="15" x14ac:dyDescent="0.2">
      <c r="B128" s="1000" t="s">
        <v>957</v>
      </c>
      <c r="C128" s="1056">
        <v>1</v>
      </c>
      <c r="D128" s="1059"/>
      <c r="E128" s="1059">
        <f t="shared" si="22"/>
        <v>1</v>
      </c>
    </row>
    <row r="129" spans="2:5" ht="15" x14ac:dyDescent="0.2">
      <c r="B129" s="1000" t="s">
        <v>908</v>
      </c>
      <c r="C129" s="1056">
        <v>1</v>
      </c>
      <c r="D129" s="1059"/>
      <c r="E129" s="1059">
        <f t="shared" si="22"/>
        <v>1</v>
      </c>
    </row>
    <row r="130" spans="2:5" ht="15" x14ac:dyDescent="0.2">
      <c r="B130" s="1000" t="s">
        <v>1359</v>
      </c>
      <c r="C130" s="1056">
        <v>1</v>
      </c>
      <c r="D130" s="1059">
        <v>1</v>
      </c>
      <c r="E130" s="1059">
        <f t="shared" si="22"/>
        <v>0</v>
      </c>
    </row>
    <row r="131" spans="2:5" ht="15" x14ac:dyDescent="0.2">
      <c r="B131" s="1000" t="s">
        <v>906</v>
      </c>
      <c r="C131" s="1056">
        <v>1</v>
      </c>
      <c r="D131" s="1059"/>
      <c r="E131" s="1059">
        <f t="shared" si="22"/>
        <v>1</v>
      </c>
    </row>
    <row r="132" spans="2:5" ht="15" x14ac:dyDescent="0.2">
      <c r="B132" s="1000" t="s">
        <v>777</v>
      </c>
      <c r="C132" s="1056">
        <v>1</v>
      </c>
      <c r="D132" s="1059"/>
      <c r="E132" s="1059">
        <f t="shared" si="22"/>
        <v>1</v>
      </c>
    </row>
    <row r="133" spans="2:5" ht="15" x14ac:dyDescent="0.2">
      <c r="B133" s="1000" t="s">
        <v>959</v>
      </c>
      <c r="C133" s="1056">
        <v>1</v>
      </c>
      <c r="D133" s="1059"/>
      <c r="E133" s="1059">
        <f t="shared" si="22"/>
        <v>1</v>
      </c>
    </row>
    <row r="134" spans="2:5" ht="15" x14ac:dyDescent="0.2">
      <c r="B134" s="1000" t="s">
        <v>436</v>
      </c>
      <c r="C134" s="1056">
        <v>1</v>
      </c>
      <c r="D134" s="1059"/>
      <c r="E134" s="1059">
        <f t="shared" si="22"/>
        <v>1</v>
      </c>
    </row>
    <row r="135" spans="2:5" ht="15" x14ac:dyDescent="0.2">
      <c r="B135" s="1000" t="s">
        <v>553</v>
      </c>
      <c r="C135" s="1056">
        <v>1</v>
      </c>
      <c r="D135" s="1059"/>
      <c r="E135" s="1059">
        <f t="shared" si="22"/>
        <v>1</v>
      </c>
    </row>
    <row r="136" spans="2:5" ht="15" x14ac:dyDescent="0.2">
      <c r="B136" s="1000" t="s">
        <v>183</v>
      </c>
      <c r="C136" s="1056">
        <v>1</v>
      </c>
      <c r="D136" s="1059"/>
      <c r="E136" s="1059">
        <f t="shared" si="22"/>
        <v>1</v>
      </c>
    </row>
    <row r="137" spans="2:5" ht="15" x14ac:dyDescent="0.2">
      <c r="B137" s="1000" t="s">
        <v>960</v>
      </c>
      <c r="C137" s="1056">
        <v>1</v>
      </c>
      <c r="D137" s="1059"/>
      <c r="E137" s="1059">
        <f t="shared" si="22"/>
        <v>1</v>
      </c>
    </row>
    <row r="138" spans="2:5" ht="15" x14ac:dyDescent="0.2">
      <c r="B138" s="1000" t="s">
        <v>961</v>
      </c>
      <c r="C138" s="1056">
        <v>1</v>
      </c>
      <c r="D138" s="1059"/>
      <c r="E138" s="1059">
        <f t="shared" si="22"/>
        <v>1</v>
      </c>
    </row>
    <row r="139" spans="2:5" ht="15" x14ac:dyDescent="0.2">
      <c r="B139" s="1000" t="s">
        <v>891</v>
      </c>
      <c r="C139" s="1056">
        <v>1</v>
      </c>
      <c r="D139" s="1059"/>
      <c r="E139" s="1059">
        <f t="shared" si="22"/>
        <v>1</v>
      </c>
    </row>
    <row r="140" spans="2:5" ht="15" x14ac:dyDescent="0.2">
      <c r="B140" s="1000" t="s">
        <v>963</v>
      </c>
      <c r="C140" s="1056">
        <v>1</v>
      </c>
      <c r="D140" s="1059"/>
      <c r="E140" s="1059">
        <f t="shared" si="22"/>
        <v>1</v>
      </c>
    </row>
    <row r="141" spans="2:5" ht="15" x14ac:dyDescent="0.2">
      <c r="B141" s="1000" t="s">
        <v>965</v>
      </c>
      <c r="C141" s="1056">
        <v>1</v>
      </c>
      <c r="D141" s="1059">
        <v>1</v>
      </c>
      <c r="E141" s="1059">
        <f t="shared" si="22"/>
        <v>0</v>
      </c>
    </row>
    <row r="142" spans="2:5" ht="15" x14ac:dyDescent="0.2">
      <c r="B142" s="1000" t="s">
        <v>730</v>
      </c>
      <c r="C142" s="1056">
        <v>1</v>
      </c>
      <c r="D142" s="1059"/>
      <c r="E142" s="1059">
        <f t="shared" si="22"/>
        <v>1</v>
      </c>
    </row>
    <row r="143" spans="2:5" ht="15" x14ac:dyDescent="0.2">
      <c r="B143" s="1000" t="s">
        <v>966</v>
      </c>
      <c r="C143" s="1056">
        <v>1</v>
      </c>
      <c r="D143" s="1059">
        <v>1</v>
      </c>
      <c r="E143" s="1059">
        <f t="shared" si="22"/>
        <v>0</v>
      </c>
    </row>
    <row r="144" spans="2:5" ht="15" x14ac:dyDescent="0.2">
      <c r="B144" s="1000" t="s">
        <v>967</v>
      </c>
      <c r="C144" s="1056">
        <v>1</v>
      </c>
      <c r="D144" s="1059">
        <v>1</v>
      </c>
      <c r="E144" s="1059">
        <f t="shared" si="22"/>
        <v>0</v>
      </c>
    </row>
    <row r="145" spans="2:5" ht="15" x14ac:dyDescent="0.2">
      <c r="B145" s="1000" t="s">
        <v>907</v>
      </c>
      <c r="C145" s="1056">
        <v>1</v>
      </c>
      <c r="D145" s="1059"/>
      <c r="E145" s="1059">
        <f t="shared" si="22"/>
        <v>1</v>
      </c>
    </row>
    <row r="146" spans="2:5" ht="15.75" x14ac:dyDescent="0.25">
      <c r="B146" s="1057" t="s">
        <v>968</v>
      </c>
      <c r="C146" s="1058">
        <f>SUBTOTAL(9,C117:C145)</f>
        <v>96</v>
      </c>
      <c r="D146" s="1058">
        <f>SUBTOTAL(9,D117:D145)</f>
        <v>35</v>
      </c>
      <c r="E146" s="1058">
        <f>SUBTOTAL(9,E117:E145)</f>
        <v>61</v>
      </c>
    </row>
    <row r="147" spans="2:5" x14ac:dyDescent="0.2">
      <c r="C147" s="500"/>
    </row>
    <row r="148" spans="2:5" x14ac:dyDescent="0.2">
      <c r="C148" s="500"/>
    </row>
    <row r="149" spans="2:5" x14ac:dyDescent="0.2">
      <c r="C149" s="500"/>
    </row>
    <row r="150" spans="2:5" x14ac:dyDescent="0.2">
      <c r="C150" s="500"/>
    </row>
    <row r="151" spans="2:5" x14ac:dyDescent="0.2">
      <c r="C151" s="500"/>
    </row>
    <row r="152" spans="2:5" ht="15" x14ac:dyDescent="0.2">
      <c r="B152" s="744" t="s">
        <v>884</v>
      </c>
      <c r="C152" s="500"/>
    </row>
    <row r="153" spans="2:5" x14ac:dyDescent="0.2">
      <c r="C153" s="500"/>
    </row>
    <row r="154" spans="2:5" x14ac:dyDescent="0.2">
      <c r="C154" s="500"/>
    </row>
    <row r="155" spans="2:5" x14ac:dyDescent="0.2">
      <c r="C155" s="500"/>
    </row>
    <row r="156" spans="2:5" x14ac:dyDescent="0.2">
      <c r="C156" s="500"/>
    </row>
    <row r="157" spans="2:5" x14ac:dyDescent="0.2">
      <c r="C157" s="500"/>
    </row>
    <row r="158" spans="2:5" x14ac:dyDescent="0.2">
      <c r="C158" s="500"/>
    </row>
    <row r="159" spans="2:5" x14ac:dyDescent="0.2">
      <c r="C159" s="500"/>
    </row>
    <row r="160" spans="2:5" x14ac:dyDescent="0.2">
      <c r="C160" s="500"/>
    </row>
    <row r="161" spans="3:3" x14ac:dyDescent="0.2">
      <c r="C161" s="500"/>
    </row>
    <row r="162" spans="3:3" x14ac:dyDescent="0.2">
      <c r="C162" s="500"/>
    </row>
    <row r="163" spans="3:3" x14ac:dyDescent="0.2">
      <c r="C163" s="500"/>
    </row>
    <row r="164" spans="3:3" x14ac:dyDescent="0.2">
      <c r="C164" s="500"/>
    </row>
    <row r="165" spans="3:3" x14ac:dyDescent="0.2">
      <c r="C165" s="500"/>
    </row>
    <row r="166" spans="3:3" x14ac:dyDescent="0.2">
      <c r="C166" s="500"/>
    </row>
    <row r="167" spans="3:3" x14ac:dyDescent="0.2">
      <c r="C167" s="500"/>
    </row>
    <row r="168" spans="3:3" x14ac:dyDescent="0.2">
      <c r="C168" s="500"/>
    </row>
    <row r="169" spans="3:3" x14ac:dyDescent="0.2">
      <c r="C169" s="500"/>
    </row>
    <row r="170" spans="3:3" x14ac:dyDescent="0.2">
      <c r="C170" s="500"/>
    </row>
    <row r="171" spans="3:3" x14ac:dyDescent="0.2">
      <c r="C171" s="500"/>
    </row>
    <row r="172" spans="3:3" x14ac:dyDescent="0.2">
      <c r="C172" s="500"/>
    </row>
    <row r="173" spans="3:3" x14ac:dyDescent="0.2">
      <c r="C173" s="500"/>
    </row>
    <row r="174" spans="3:3" x14ac:dyDescent="0.2">
      <c r="C174" s="500"/>
    </row>
    <row r="175" spans="3:3" x14ac:dyDescent="0.2">
      <c r="C175" s="500"/>
    </row>
    <row r="176" spans="3:3" x14ac:dyDescent="0.2">
      <c r="C176" s="500"/>
    </row>
    <row r="177" spans="3:3" x14ac:dyDescent="0.2">
      <c r="C177" s="500"/>
    </row>
    <row r="178" spans="3:3" x14ac:dyDescent="0.2">
      <c r="C178" s="500"/>
    </row>
    <row r="179" spans="3:3" x14ac:dyDescent="0.2">
      <c r="C179" s="500"/>
    </row>
    <row r="180" spans="3:3" x14ac:dyDescent="0.2">
      <c r="C180" s="500"/>
    </row>
    <row r="181" spans="3:3" x14ac:dyDescent="0.2">
      <c r="C181" s="500"/>
    </row>
    <row r="182" spans="3:3" x14ac:dyDescent="0.2">
      <c r="C182" s="500"/>
    </row>
    <row r="183" spans="3:3" x14ac:dyDescent="0.2">
      <c r="C183" s="500"/>
    </row>
  </sheetData>
  <autoFilter ref="B1:B183" xr:uid="{A4B3ACC0-91B5-4ADF-9F4D-E456C78C7675}"/>
  <mergeCells count="38">
    <mergeCell ref="AD2:AG2"/>
    <mergeCell ref="AD4:AG5"/>
    <mergeCell ref="AH2:AK2"/>
    <mergeCell ref="AH4:AK5"/>
    <mergeCell ref="AD3:AG3"/>
    <mergeCell ref="AH3:AK3"/>
    <mergeCell ref="AU4:AU5"/>
    <mergeCell ref="E4:E5"/>
    <mergeCell ref="V3:Y3"/>
    <mergeCell ref="AL3:AO3"/>
    <mergeCell ref="AP2:AT5"/>
    <mergeCell ref="F2:I2"/>
    <mergeCell ref="F4:I5"/>
    <mergeCell ref="V2:Y2"/>
    <mergeCell ref="J3:M3"/>
    <mergeCell ref="V4:Y5"/>
    <mergeCell ref="Z2:AC2"/>
    <mergeCell ref="Z4:AC5"/>
    <mergeCell ref="R4:U5"/>
    <mergeCell ref="Z3:AC3"/>
    <mergeCell ref="AL2:AO2"/>
    <mergeCell ref="AL4:AO5"/>
    <mergeCell ref="Z107:Z110"/>
    <mergeCell ref="AA107:AA108"/>
    <mergeCell ref="AA109:AA110"/>
    <mergeCell ref="A2:A6"/>
    <mergeCell ref="D103:E103"/>
    <mergeCell ref="D104:E104"/>
    <mergeCell ref="B4:B6"/>
    <mergeCell ref="C4:D6"/>
    <mergeCell ref="J2:M2"/>
    <mergeCell ref="J4:M5"/>
    <mergeCell ref="R2:U2"/>
    <mergeCell ref="N3:Q3"/>
    <mergeCell ref="F3:I3"/>
    <mergeCell ref="R3:U3"/>
    <mergeCell ref="N2:Q2"/>
    <mergeCell ref="N4:Q5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3" fitToHeight="0" pageOrder="overThenDown" orientation="landscape" r:id="rId1"/>
  <headerFooter alignWithMargins="0"/>
  <rowBreaks count="2" manualBreakCount="2">
    <brk id="56" max="45" man="1"/>
    <brk id="110" max="45" man="1"/>
  </rowBreaks>
  <colBreaks count="1" manualBreakCount="1">
    <brk id="25" max="14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W101"/>
  <sheetViews>
    <sheetView showGridLines="0" topLeftCell="A37" zoomScale="80" zoomScaleNormal="80" zoomScaleSheetLayoutView="70" workbookViewId="0">
      <selection activeCell="E2" sqref="E2:E3"/>
    </sheetView>
  </sheetViews>
  <sheetFormatPr defaultRowHeight="12.75" x14ac:dyDescent="0.2"/>
  <cols>
    <col min="1" max="1" width="7.28515625" style="488" customWidth="1"/>
    <col min="2" max="2" width="6.5703125" style="653" customWidth="1"/>
    <col min="3" max="3" width="30" style="488" customWidth="1"/>
    <col min="4" max="4" width="32.5703125" style="488" customWidth="1"/>
    <col min="5" max="5" width="5" style="477" customWidth="1"/>
    <col min="6" max="6" width="11.140625" style="488" customWidth="1"/>
    <col min="7" max="8" width="12.42578125" style="488" customWidth="1"/>
    <col min="9" max="11" width="11.85546875" style="488" customWidth="1"/>
    <col min="12" max="12" width="14" style="488" customWidth="1"/>
    <col min="13" max="13" width="17.28515625" style="488" customWidth="1"/>
    <col min="14" max="14" width="17.28515625" style="715" customWidth="1"/>
    <col min="15" max="15" width="3.42578125" style="477" customWidth="1"/>
    <col min="16" max="16" width="14.42578125" style="488" customWidth="1"/>
    <col min="17" max="17" width="6.5703125" style="488" customWidth="1"/>
    <col min="18" max="18" width="10.140625" style="488" customWidth="1"/>
    <col min="19" max="16384" width="9.140625" style="488"/>
  </cols>
  <sheetData>
    <row r="1" spans="1:15" s="474" customFormat="1" ht="28.5" customHeight="1" thickBot="1" x14ac:dyDescent="0.35">
      <c r="B1" s="475"/>
      <c r="C1" s="476" t="s">
        <v>610</v>
      </c>
      <c r="N1" s="655"/>
      <c r="O1" s="477"/>
    </row>
    <row r="2" spans="1:15" s="478" customFormat="1" ht="39" customHeight="1" x14ac:dyDescent="0.2">
      <c r="B2" s="1381" t="s">
        <v>4</v>
      </c>
      <c r="C2" s="1383" t="s">
        <v>1</v>
      </c>
      <c r="D2" s="1385" t="s">
        <v>2</v>
      </c>
      <c r="E2" s="1387"/>
      <c r="F2" s="1379" t="s">
        <v>3</v>
      </c>
      <c r="G2" s="1375" t="s">
        <v>611</v>
      </c>
      <c r="H2" s="1375" t="s">
        <v>612</v>
      </c>
      <c r="I2" s="1375" t="s">
        <v>613</v>
      </c>
      <c r="J2" s="1375" t="s">
        <v>614</v>
      </c>
      <c r="K2" s="1377" t="s">
        <v>615</v>
      </c>
      <c r="L2" s="1378"/>
      <c r="M2" s="1362" t="s">
        <v>616</v>
      </c>
      <c r="N2" s="1362" t="s">
        <v>617</v>
      </c>
      <c r="O2" s="656"/>
    </row>
    <row r="3" spans="1:15" s="478" customFormat="1" ht="22.5" customHeight="1" thickBot="1" x14ac:dyDescent="0.25">
      <c r="B3" s="1382"/>
      <c r="C3" s="1384"/>
      <c r="D3" s="1386"/>
      <c r="E3" s="1388"/>
      <c r="F3" s="1380"/>
      <c r="G3" s="1376"/>
      <c r="H3" s="1376"/>
      <c r="I3" s="1376"/>
      <c r="J3" s="1376"/>
      <c r="K3" s="657" t="s">
        <v>541</v>
      </c>
      <c r="L3" s="658" t="s">
        <v>542</v>
      </c>
      <c r="M3" s="1363"/>
      <c r="N3" s="1363"/>
      <c r="O3" s="656"/>
    </row>
    <row r="4" spans="1:15" ht="18" customHeight="1" x14ac:dyDescent="0.25">
      <c r="A4" s="488">
        <v>1</v>
      </c>
      <c r="B4" s="1207" t="s">
        <v>400</v>
      </c>
      <c r="C4" s="489" t="s">
        <v>103</v>
      </c>
      <c r="D4" s="490" t="s">
        <v>618</v>
      </c>
      <c r="E4" s="491" t="s">
        <v>281</v>
      </c>
      <c r="F4" s="717" t="s">
        <v>418</v>
      </c>
      <c r="G4" s="718" t="s">
        <v>49</v>
      </c>
      <c r="H4" s="571"/>
      <c r="I4" s="495">
        <v>227.5</v>
      </c>
      <c r="J4" s="495">
        <v>133.5</v>
      </c>
      <c r="K4" s="673">
        <v>214.5</v>
      </c>
      <c r="L4" s="596">
        <v>8</v>
      </c>
      <c r="M4" s="719">
        <f>I4+J4+K4</f>
        <v>575.5</v>
      </c>
      <c r="N4" s="691">
        <v>1</v>
      </c>
      <c r="O4" s="477">
        <v>4</v>
      </c>
    </row>
    <row r="5" spans="1:15" ht="18" customHeight="1" x14ac:dyDescent="0.25">
      <c r="A5" s="488">
        <f>A4+1</f>
        <v>2</v>
      </c>
      <c r="B5" s="1208"/>
      <c r="C5" s="519" t="s">
        <v>619</v>
      </c>
      <c r="D5" s="512" t="s">
        <v>620</v>
      </c>
      <c r="E5" s="513" t="s">
        <v>286</v>
      </c>
      <c r="F5" s="659" t="s">
        <v>418</v>
      </c>
      <c r="G5" s="720"/>
      <c r="H5" s="505">
        <v>266</v>
      </c>
      <c r="I5" s="516"/>
      <c r="J5" s="516"/>
      <c r="K5" s="660">
        <v>282</v>
      </c>
      <c r="L5" s="605">
        <v>2</v>
      </c>
      <c r="M5" s="663">
        <f>H5+K5</f>
        <v>548</v>
      </c>
      <c r="N5" s="695">
        <v>2</v>
      </c>
      <c r="O5" s="477">
        <v>2</v>
      </c>
    </row>
    <row r="6" spans="1:15" ht="18" customHeight="1" x14ac:dyDescent="0.25">
      <c r="A6" s="488">
        <f t="shared" ref="A6:A30" si="0">A5+1</f>
        <v>3</v>
      </c>
      <c r="B6" s="1208"/>
      <c r="C6" s="519" t="s">
        <v>556</v>
      </c>
      <c r="D6" s="512" t="s">
        <v>557</v>
      </c>
      <c r="E6" s="513" t="s">
        <v>281</v>
      </c>
      <c r="F6" s="659" t="s">
        <v>44</v>
      </c>
      <c r="G6" s="720"/>
      <c r="H6" s="505"/>
      <c r="I6" s="516"/>
      <c r="J6" s="516">
        <v>263.5</v>
      </c>
      <c r="K6" s="660">
        <v>212.5</v>
      </c>
      <c r="L6" s="605">
        <v>9</v>
      </c>
      <c r="M6" s="663">
        <f>J6+K6</f>
        <v>476</v>
      </c>
      <c r="N6" s="695">
        <v>3</v>
      </c>
      <c r="O6" s="477">
        <v>2</v>
      </c>
    </row>
    <row r="7" spans="1:15" ht="18" customHeight="1" x14ac:dyDescent="0.25">
      <c r="A7" s="488">
        <f t="shared" si="0"/>
        <v>4</v>
      </c>
      <c r="B7" s="1208"/>
      <c r="C7" s="519" t="s">
        <v>621</v>
      </c>
      <c r="D7" s="512" t="s">
        <v>584</v>
      </c>
      <c r="E7" s="513" t="s">
        <v>281</v>
      </c>
      <c r="F7" s="659" t="s">
        <v>183</v>
      </c>
      <c r="G7" s="505">
        <v>171</v>
      </c>
      <c r="H7" s="505"/>
      <c r="I7" s="516"/>
      <c r="J7" s="516"/>
      <c r="K7" s="660">
        <v>124.5</v>
      </c>
      <c r="L7" s="605">
        <v>12</v>
      </c>
      <c r="M7" s="661">
        <f>G7+K7</f>
        <v>295.5</v>
      </c>
      <c r="N7" s="670">
        <v>4</v>
      </c>
      <c r="O7" s="477">
        <v>2</v>
      </c>
    </row>
    <row r="8" spans="1:15" ht="18" customHeight="1" x14ac:dyDescent="0.25">
      <c r="A8" s="488">
        <f t="shared" si="0"/>
        <v>5</v>
      </c>
      <c r="B8" s="1208"/>
      <c r="C8" s="565" t="s">
        <v>622</v>
      </c>
      <c r="D8" s="539" t="s">
        <v>623</v>
      </c>
      <c r="E8" s="540" t="s">
        <v>281</v>
      </c>
      <c r="F8" s="666" t="s">
        <v>26</v>
      </c>
      <c r="G8" s="528"/>
      <c r="H8" s="528"/>
      <c r="I8" s="534"/>
      <c r="J8" s="534"/>
      <c r="K8" s="667">
        <v>286</v>
      </c>
      <c r="L8" s="668">
        <v>1</v>
      </c>
      <c r="M8" s="661">
        <f t="shared" ref="M8:M15" si="1">K8</f>
        <v>286</v>
      </c>
      <c r="N8" s="669">
        <v>5</v>
      </c>
      <c r="O8" s="477">
        <v>1</v>
      </c>
    </row>
    <row r="9" spans="1:15" ht="18" customHeight="1" x14ac:dyDescent="0.25">
      <c r="A9" s="488">
        <f t="shared" si="0"/>
        <v>6</v>
      </c>
      <c r="B9" s="1208"/>
      <c r="C9" s="565" t="s">
        <v>624</v>
      </c>
      <c r="D9" s="539" t="s">
        <v>625</v>
      </c>
      <c r="E9" s="540" t="s">
        <v>281</v>
      </c>
      <c r="F9" s="666" t="s">
        <v>418</v>
      </c>
      <c r="G9" s="528"/>
      <c r="H9" s="528"/>
      <c r="I9" s="534"/>
      <c r="J9" s="534"/>
      <c r="K9" s="667">
        <v>277</v>
      </c>
      <c r="L9" s="668">
        <v>3</v>
      </c>
      <c r="M9" s="661">
        <f t="shared" si="1"/>
        <v>277</v>
      </c>
      <c r="N9" s="669">
        <v>6</v>
      </c>
      <c r="O9" s="477">
        <v>1</v>
      </c>
    </row>
    <row r="10" spans="1:15" ht="18" customHeight="1" x14ac:dyDescent="0.25">
      <c r="A10" s="488">
        <f t="shared" si="0"/>
        <v>7</v>
      </c>
      <c r="B10" s="1208"/>
      <c r="C10" s="565" t="s">
        <v>626</v>
      </c>
      <c r="D10" s="539" t="s">
        <v>627</v>
      </c>
      <c r="E10" s="540" t="s">
        <v>281</v>
      </c>
      <c r="F10" s="666" t="s">
        <v>44</v>
      </c>
      <c r="G10" s="528"/>
      <c r="H10" s="528"/>
      <c r="I10" s="534"/>
      <c r="J10" s="534"/>
      <c r="K10" s="667">
        <v>277</v>
      </c>
      <c r="L10" s="668">
        <v>4</v>
      </c>
      <c r="M10" s="661">
        <f t="shared" si="1"/>
        <v>277</v>
      </c>
      <c r="N10" s="669">
        <v>7</v>
      </c>
      <c r="O10" s="477">
        <v>1</v>
      </c>
    </row>
    <row r="11" spans="1:15" ht="18" customHeight="1" x14ac:dyDescent="0.25">
      <c r="A11" s="488">
        <f t="shared" si="0"/>
        <v>8</v>
      </c>
      <c r="B11" s="1208"/>
      <c r="C11" s="565" t="s">
        <v>628</v>
      </c>
      <c r="D11" s="539" t="s">
        <v>629</v>
      </c>
      <c r="E11" s="540" t="s">
        <v>286</v>
      </c>
      <c r="F11" s="666" t="s">
        <v>26</v>
      </c>
      <c r="G11" s="528"/>
      <c r="H11" s="528"/>
      <c r="I11" s="534"/>
      <c r="J11" s="534"/>
      <c r="K11" s="667">
        <v>262</v>
      </c>
      <c r="L11" s="668">
        <v>5</v>
      </c>
      <c r="M11" s="661">
        <f t="shared" si="1"/>
        <v>262</v>
      </c>
      <c r="N11" s="669">
        <v>8</v>
      </c>
      <c r="O11" s="477">
        <v>1</v>
      </c>
    </row>
    <row r="12" spans="1:15" ht="18" customHeight="1" x14ac:dyDescent="0.25">
      <c r="A12" s="488">
        <f t="shared" si="0"/>
        <v>9</v>
      </c>
      <c r="B12" s="1208"/>
      <c r="C12" s="721" t="s">
        <v>630</v>
      </c>
      <c r="D12" s="722" t="s">
        <v>631</v>
      </c>
      <c r="E12" s="723" t="s">
        <v>286</v>
      </c>
      <c r="F12" s="724" t="s">
        <v>131</v>
      </c>
      <c r="G12" s="551"/>
      <c r="H12" s="551"/>
      <c r="I12" s="588"/>
      <c r="J12" s="588"/>
      <c r="K12" s="681">
        <v>257.5</v>
      </c>
      <c r="L12" s="682">
        <v>6</v>
      </c>
      <c r="M12" s="725">
        <f t="shared" si="1"/>
        <v>257.5</v>
      </c>
      <c r="N12" s="669">
        <v>9</v>
      </c>
      <c r="O12" s="477">
        <v>1</v>
      </c>
    </row>
    <row r="13" spans="1:15" ht="18" customHeight="1" x14ac:dyDescent="0.25">
      <c r="A13" s="488">
        <f t="shared" si="0"/>
        <v>10</v>
      </c>
      <c r="B13" s="1193"/>
      <c r="C13" s="565" t="s">
        <v>632</v>
      </c>
      <c r="D13" s="539" t="s">
        <v>633</v>
      </c>
      <c r="E13" s="540" t="s">
        <v>384</v>
      </c>
      <c r="F13" s="666" t="s">
        <v>418</v>
      </c>
      <c r="G13" s="528"/>
      <c r="H13" s="528"/>
      <c r="I13" s="534"/>
      <c r="J13" s="534"/>
      <c r="K13" s="667">
        <v>256</v>
      </c>
      <c r="L13" s="668">
        <v>7</v>
      </c>
      <c r="M13" s="661">
        <f t="shared" si="1"/>
        <v>256</v>
      </c>
      <c r="N13" s="669">
        <v>10</v>
      </c>
      <c r="O13" s="477">
        <v>1</v>
      </c>
    </row>
    <row r="14" spans="1:15" ht="18" customHeight="1" x14ac:dyDescent="0.25">
      <c r="A14" s="488">
        <f t="shared" si="0"/>
        <v>11</v>
      </c>
      <c r="B14" s="1193"/>
      <c r="C14" s="565" t="s">
        <v>632</v>
      </c>
      <c r="D14" s="539" t="s">
        <v>634</v>
      </c>
      <c r="E14" s="540" t="s">
        <v>281</v>
      </c>
      <c r="F14" s="666" t="s">
        <v>378</v>
      </c>
      <c r="G14" s="528"/>
      <c r="H14" s="528"/>
      <c r="I14" s="534"/>
      <c r="J14" s="534"/>
      <c r="K14" s="667">
        <v>211.5</v>
      </c>
      <c r="L14" s="668">
        <v>10</v>
      </c>
      <c r="M14" s="661">
        <f t="shared" si="1"/>
        <v>211.5</v>
      </c>
      <c r="N14" s="669">
        <v>11</v>
      </c>
      <c r="O14" s="477">
        <v>1</v>
      </c>
    </row>
    <row r="15" spans="1:15" ht="18" customHeight="1" x14ac:dyDescent="0.25">
      <c r="A15" s="488">
        <f t="shared" si="0"/>
        <v>12</v>
      </c>
      <c r="B15" s="1193"/>
      <c r="C15" s="565" t="s">
        <v>635</v>
      </c>
      <c r="D15" s="539" t="s">
        <v>636</v>
      </c>
      <c r="E15" s="540" t="s">
        <v>281</v>
      </c>
      <c r="F15" s="666" t="s">
        <v>418</v>
      </c>
      <c r="G15" s="528"/>
      <c r="H15" s="528"/>
      <c r="I15" s="534"/>
      <c r="J15" s="534"/>
      <c r="K15" s="667">
        <v>151</v>
      </c>
      <c r="L15" s="668">
        <v>11</v>
      </c>
      <c r="M15" s="661">
        <f t="shared" si="1"/>
        <v>151</v>
      </c>
      <c r="N15" s="669">
        <v>12</v>
      </c>
      <c r="O15" s="477">
        <v>1</v>
      </c>
    </row>
    <row r="16" spans="1:15" ht="18" customHeight="1" x14ac:dyDescent="0.25">
      <c r="A16" s="488">
        <f t="shared" si="0"/>
        <v>13</v>
      </c>
      <c r="B16" s="1193"/>
      <c r="C16" s="519" t="s">
        <v>637</v>
      </c>
      <c r="D16" s="512" t="s">
        <v>638</v>
      </c>
      <c r="E16" s="513" t="s">
        <v>281</v>
      </c>
      <c r="F16" s="659" t="s">
        <v>26</v>
      </c>
      <c r="G16" s="505">
        <v>124.5</v>
      </c>
      <c r="H16" s="505"/>
      <c r="I16" s="516">
        <v>215.5</v>
      </c>
      <c r="J16" s="516"/>
      <c r="K16" s="660"/>
      <c r="L16" s="605"/>
      <c r="M16" s="663"/>
      <c r="N16" s="726"/>
      <c r="O16" s="477">
        <v>2</v>
      </c>
    </row>
    <row r="17" spans="1:22" ht="18" customHeight="1" x14ac:dyDescent="0.25">
      <c r="A17" s="488">
        <f t="shared" si="0"/>
        <v>14</v>
      </c>
      <c r="B17" s="1193"/>
      <c r="C17" s="519" t="s">
        <v>226</v>
      </c>
      <c r="D17" s="512" t="s">
        <v>639</v>
      </c>
      <c r="E17" s="513" t="s">
        <v>281</v>
      </c>
      <c r="F17" s="659" t="s">
        <v>44</v>
      </c>
      <c r="G17" s="720"/>
      <c r="H17" s="505"/>
      <c r="I17" s="516"/>
      <c r="J17" s="516">
        <v>258.5</v>
      </c>
      <c r="K17" s="660"/>
      <c r="L17" s="605"/>
      <c r="M17" s="663"/>
      <c r="N17" s="670"/>
      <c r="O17" s="477">
        <v>1</v>
      </c>
    </row>
    <row r="18" spans="1:22" ht="18" customHeight="1" x14ac:dyDescent="0.25">
      <c r="A18" s="488">
        <f t="shared" si="0"/>
        <v>15</v>
      </c>
      <c r="B18" s="1193"/>
      <c r="C18" s="519" t="s">
        <v>640</v>
      </c>
      <c r="D18" s="512" t="s">
        <v>641</v>
      </c>
      <c r="E18" s="513" t="s">
        <v>281</v>
      </c>
      <c r="F18" s="659" t="s">
        <v>378</v>
      </c>
      <c r="G18" s="720"/>
      <c r="H18" s="505">
        <v>257</v>
      </c>
      <c r="I18" s="516"/>
      <c r="J18" s="516"/>
      <c r="K18" s="660"/>
      <c r="L18" s="605"/>
      <c r="M18" s="661"/>
      <c r="N18" s="670"/>
      <c r="O18" s="477">
        <v>1</v>
      </c>
    </row>
    <row r="19" spans="1:22" ht="18" customHeight="1" x14ac:dyDescent="0.25">
      <c r="A19" s="488">
        <f t="shared" si="0"/>
        <v>16</v>
      </c>
      <c r="B19" s="1193"/>
      <c r="C19" s="565" t="s">
        <v>440</v>
      </c>
      <c r="D19" s="539" t="s">
        <v>642</v>
      </c>
      <c r="E19" s="540" t="s">
        <v>281</v>
      </c>
      <c r="F19" s="666" t="s">
        <v>26</v>
      </c>
      <c r="G19" s="727"/>
      <c r="H19" s="528"/>
      <c r="I19" s="534">
        <v>237</v>
      </c>
      <c r="J19" s="534"/>
      <c r="K19" s="667"/>
      <c r="L19" s="668"/>
      <c r="M19" s="685"/>
      <c r="N19" s="669"/>
      <c r="O19" s="477">
        <v>1</v>
      </c>
    </row>
    <row r="20" spans="1:22" ht="18" customHeight="1" x14ac:dyDescent="0.25">
      <c r="A20" s="488">
        <f t="shared" si="0"/>
        <v>17</v>
      </c>
      <c r="B20" s="1193"/>
      <c r="C20" s="519" t="s">
        <v>643</v>
      </c>
      <c r="D20" s="512" t="s">
        <v>644</v>
      </c>
      <c r="E20" s="513" t="s">
        <v>286</v>
      </c>
      <c r="F20" s="659" t="s">
        <v>26</v>
      </c>
      <c r="G20" s="505">
        <v>226.5</v>
      </c>
      <c r="H20" s="505"/>
      <c r="I20" s="516"/>
      <c r="J20" s="516"/>
      <c r="K20" s="660"/>
      <c r="L20" s="605"/>
      <c r="M20" s="661"/>
      <c r="N20" s="669"/>
      <c r="O20" s="477">
        <v>1</v>
      </c>
    </row>
    <row r="21" spans="1:22" ht="18" customHeight="1" x14ac:dyDescent="0.25">
      <c r="A21" s="488">
        <f t="shared" si="0"/>
        <v>18</v>
      </c>
      <c r="B21" s="1193"/>
      <c r="C21" s="519" t="s">
        <v>645</v>
      </c>
      <c r="D21" s="512" t="s">
        <v>646</v>
      </c>
      <c r="E21" s="513" t="s">
        <v>281</v>
      </c>
      <c r="F21" s="659" t="s">
        <v>26</v>
      </c>
      <c r="G21" s="720"/>
      <c r="H21" s="505">
        <v>217.5</v>
      </c>
      <c r="I21" s="516"/>
      <c r="J21" s="516"/>
      <c r="K21" s="660"/>
      <c r="L21" s="605"/>
      <c r="M21" s="661"/>
      <c r="N21" s="670"/>
      <c r="O21" s="477">
        <v>1</v>
      </c>
    </row>
    <row r="22" spans="1:22" ht="18" customHeight="1" x14ac:dyDescent="0.25">
      <c r="A22" s="488">
        <f t="shared" si="0"/>
        <v>19</v>
      </c>
      <c r="B22" s="1193"/>
      <c r="C22" s="519" t="s">
        <v>430</v>
      </c>
      <c r="D22" s="512" t="s">
        <v>647</v>
      </c>
      <c r="E22" s="513" t="s">
        <v>286</v>
      </c>
      <c r="F22" s="659" t="s">
        <v>44</v>
      </c>
      <c r="G22" s="720"/>
      <c r="H22" s="505"/>
      <c r="I22" s="516"/>
      <c r="J22" s="516">
        <v>198.5</v>
      </c>
      <c r="K22" s="660"/>
      <c r="L22" s="605"/>
      <c r="M22" s="661"/>
      <c r="N22" s="670"/>
      <c r="O22" s="477">
        <v>1</v>
      </c>
    </row>
    <row r="23" spans="1:22" ht="18" customHeight="1" x14ac:dyDescent="0.25">
      <c r="A23" s="488">
        <f t="shared" si="0"/>
        <v>20</v>
      </c>
      <c r="B23" s="1193"/>
      <c r="C23" s="519" t="s">
        <v>570</v>
      </c>
      <c r="D23" s="512" t="s">
        <v>571</v>
      </c>
      <c r="E23" s="513" t="s">
        <v>281</v>
      </c>
      <c r="F23" s="659" t="s">
        <v>418</v>
      </c>
      <c r="G23" s="505">
        <v>194.5</v>
      </c>
      <c r="H23" s="505"/>
      <c r="I23" s="516"/>
      <c r="J23" s="516"/>
      <c r="K23" s="660"/>
      <c r="L23" s="605"/>
      <c r="M23" s="661"/>
      <c r="N23" s="670"/>
      <c r="O23" s="477">
        <v>1</v>
      </c>
    </row>
    <row r="24" spans="1:22" ht="18" customHeight="1" x14ac:dyDescent="0.25">
      <c r="A24" s="488">
        <f t="shared" si="0"/>
        <v>21</v>
      </c>
      <c r="B24" s="1193"/>
      <c r="C24" s="519" t="s">
        <v>648</v>
      </c>
      <c r="D24" s="512" t="s">
        <v>649</v>
      </c>
      <c r="E24" s="513" t="s">
        <v>286</v>
      </c>
      <c r="F24" s="659" t="s">
        <v>26</v>
      </c>
      <c r="G24" s="505">
        <v>185.5</v>
      </c>
      <c r="H24" s="505"/>
      <c r="I24" s="516"/>
      <c r="J24" s="516"/>
      <c r="K24" s="660"/>
      <c r="L24" s="605"/>
      <c r="M24" s="661"/>
      <c r="N24" s="670"/>
      <c r="O24" s="477">
        <v>1</v>
      </c>
    </row>
    <row r="25" spans="1:22" ht="18" customHeight="1" x14ac:dyDescent="0.25">
      <c r="A25" s="488">
        <f t="shared" si="0"/>
        <v>22</v>
      </c>
      <c r="B25" s="1193"/>
      <c r="C25" s="519" t="s">
        <v>650</v>
      </c>
      <c r="D25" s="512" t="s">
        <v>651</v>
      </c>
      <c r="E25" s="513" t="s">
        <v>281</v>
      </c>
      <c r="F25" s="659" t="s">
        <v>652</v>
      </c>
      <c r="G25" s="720"/>
      <c r="H25" s="505">
        <v>184.75</v>
      </c>
      <c r="I25" s="516"/>
      <c r="J25" s="516"/>
      <c r="K25" s="660"/>
      <c r="L25" s="605"/>
      <c r="M25" s="661"/>
      <c r="N25" s="670"/>
      <c r="O25" s="477">
        <v>1</v>
      </c>
    </row>
    <row r="26" spans="1:22" ht="18" customHeight="1" x14ac:dyDescent="0.25">
      <c r="A26" s="488">
        <f t="shared" si="0"/>
        <v>23</v>
      </c>
      <c r="B26" s="1193"/>
      <c r="C26" s="519" t="s">
        <v>653</v>
      </c>
      <c r="D26" s="512" t="s">
        <v>654</v>
      </c>
      <c r="E26" s="513" t="s">
        <v>286</v>
      </c>
      <c r="F26" s="659" t="s">
        <v>655</v>
      </c>
      <c r="G26" s="505"/>
      <c r="H26" s="505">
        <v>177.75</v>
      </c>
      <c r="I26" s="516"/>
      <c r="J26" s="516"/>
      <c r="K26" s="660"/>
      <c r="L26" s="605"/>
      <c r="M26" s="661"/>
      <c r="N26" s="670"/>
      <c r="O26" s="477">
        <v>1</v>
      </c>
    </row>
    <row r="27" spans="1:22" ht="18" customHeight="1" x14ac:dyDescent="0.25">
      <c r="A27" s="488">
        <f t="shared" si="0"/>
        <v>24</v>
      </c>
      <c r="B27" s="1193"/>
      <c r="C27" s="721" t="s">
        <v>656</v>
      </c>
      <c r="D27" s="722" t="s">
        <v>657</v>
      </c>
      <c r="E27" s="723" t="s">
        <v>281</v>
      </c>
      <c r="F27" s="724" t="s">
        <v>44</v>
      </c>
      <c r="G27" s="551"/>
      <c r="H27" s="551"/>
      <c r="I27" s="588"/>
      <c r="J27" s="588">
        <v>162</v>
      </c>
      <c r="K27" s="681"/>
      <c r="L27" s="682"/>
      <c r="M27" s="688"/>
      <c r="N27" s="728"/>
      <c r="O27" s="477">
        <v>1</v>
      </c>
    </row>
    <row r="28" spans="1:22" ht="18" customHeight="1" x14ac:dyDescent="0.25">
      <c r="A28" s="488">
        <f t="shared" si="0"/>
        <v>25</v>
      </c>
      <c r="B28" s="1208"/>
      <c r="C28" s="565" t="s">
        <v>658</v>
      </c>
      <c r="D28" s="539" t="s">
        <v>659</v>
      </c>
      <c r="E28" s="540" t="s">
        <v>281</v>
      </c>
      <c r="F28" s="666" t="s">
        <v>44</v>
      </c>
      <c r="G28" s="528"/>
      <c r="H28" s="528"/>
      <c r="I28" s="534"/>
      <c r="J28" s="534">
        <v>158.5</v>
      </c>
      <c r="K28" s="667"/>
      <c r="L28" s="668"/>
      <c r="M28" s="661"/>
      <c r="N28" s="728"/>
      <c r="O28" s="477">
        <v>1</v>
      </c>
    </row>
    <row r="29" spans="1:22" ht="18" customHeight="1" x14ac:dyDescent="0.25">
      <c r="A29" s="488">
        <f t="shared" si="0"/>
        <v>26</v>
      </c>
      <c r="B29" s="1208"/>
      <c r="C29" s="721" t="s">
        <v>660</v>
      </c>
      <c r="D29" s="722" t="s">
        <v>661</v>
      </c>
      <c r="E29" s="723" t="s">
        <v>286</v>
      </c>
      <c r="F29" s="724" t="s">
        <v>662</v>
      </c>
      <c r="G29" s="551"/>
      <c r="H29" s="551"/>
      <c r="I29" s="588"/>
      <c r="J29" s="588">
        <v>84.5</v>
      </c>
      <c r="K29" s="681"/>
      <c r="L29" s="682"/>
      <c r="M29" s="688"/>
      <c r="N29" s="729"/>
      <c r="O29" s="477">
        <v>1</v>
      </c>
    </row>
    <row r="30" spans="1:22" ht="18" customHeight="1" thickBot="1" x14ac:dyDescent="0.3">
      <c r="A30" s="488">
        <f t="shared" si="0"/>
        <v>27</v>
      </c>
      <c r="B30" s="1209"/>
      <c r="C30" s="730" t="s">
        <v>37</v>
      </c>
      <c r="D30" s="731" t="s">
        <v>663</v>
      </c>
      <c r="E30" s="732" t="s">
        <v>281</v>
      </c>
      <c r="F30" s="733" t="s">
        <v>494</v>
      </c>
      <c r="G30" s="734"/>
      <c r="H30" s="735" t="s">
        <v>49</v>
      </c>
      <c r="I30" s="736"/>
      <c r="J30" s="736"/>
      <c r="K30" s="737"/>
      <c r="L30" s="738"/>
      <c r="M30" s="739"/>
      <c r="N30" s="740"/>
      <c r="O30" s="477">
        <v>1</v>
      </c>
      <c r="P30" s="488">
        <f>SUBTOTAL(9,O4:O30)</f>
        <v>34</v>
      </c>
    </row>
    <row r="31" spans="1:22" s="744" customFormat="1" ht="18" customHeight="1" x14ac:dyDescent="0.25">
      <c r="A31" s="488">
        <v>28</v>
      </c>
      <c r="B31" s="1365" t="s">
        <v>72</v>
      </c>
      <c r="C31" s="511" t="s">
        <v>543</v>
      </c>
      <c r="D31" s="512" t="s">
        <v>544</v>
      </c>
      <c r="E31" s="513" t="s">
        <v>286</v>
      </c>
      <c r="F31" s="659" t="s">
        <v>436</v>
      </c>
      <c r="G31" s="720"/>
      <c r="H31" s="743">
        <v>187.25</v>
      </c>
      <c r="I31" s="636">
        <v>249.5</v>
      </c>
      <c r="J31" s="636">
        <v>253.5</v>
      </c>
      <c r="K31" s="693">
        <v>260</v>
      </c>
      <c r="L31" s="605">
        <v>1</v>
      </c>
      <c r="M31" s="663">
        <f>I31+J31+K31</f>
        <v>763</v>
      </c>
      <c r="N31" s="695">
        <v>1</v>
      </c>
      <c r="O31" s="477">
        <v>4</v>
      </c>
      <c r="P31" s="488"/>
      <c r="Q31" s="488"/>
    </row>
    <row r="32" spans="1:22" ht="18" customHeight="1" x14ac:dyDescent="0.25">
      <c r="A32" s="488">
        <f>A31+1</f>
        <v>29</v>
      </c>
      <c r="B32" s="1366"/>
      <c r="C32" s="519" t="s">
        <v>592</v>
      </c>
      <c r="D32" s="512" t="s">
        <v>428</v>
      </c>
      <c r="E32" s="513" t="s">
        <v>281</v>
      </c>
      <c r="F32" s="665" t="s">
        <v>418</v>
      </c>
      <c r="G32" s="505">
        <v>248.5</v>
      </c>
      <c r="H32" s="505">
        <v>253.25</v>
      </c>
      <c r="I32" s="516"/>
      <c r="J32" s="516">
        <v>240</v>
      </c>
      <c r="K32" s="660">
        <v>229.25</v>
      </c>
      <c r="L32" s="605">
        <v>5</v>
      </c>
      <c r="M32" s="663">
        <f>G32+H32+K32</f>
        <v>731</v>
      </c>
      <c r="N32" s="695">
        <v>2</v>
      </c>
      <c r="O32" s="477">
        <v>4</v>
      </c>
      <c r="S32" s="1192" t="s">
        <v>22</v>
      </c>
      <c r="T32" s="1192" t="s">
        <v>72</v>
      </c>
      <c r="U32" s="1192" t="s">
        <v>108</v>
      </c>
      <c r="V32" s="1192" t="s">
        <v>116</v>
      </c>
    </row>
    <row r="33" spans="1:23" s="744" customFormat="1" ht="18" customHeight="1" x14ac:dyDescent="0.25">
      <c r="A33" s="488">
        <f t="shared" ref="A33:A48" si="2">A32+1</f>
        <v>30</v>
      </c>
      <c r="B33" s="1366"/>
      <c r="C33" s="583" t="s">
        <v>404</v>
      </c>
      <c r="D33" s="532" t="s">
        <v>405</v>
      </c>
      <c r="E33" s="526" t="s">
        <v>281</v>
      </c>
      <c r="F33" s="666" t="s">
        <v>26</v>
      </c>
      <c r="G33" s="720"/>
      <c r="H33" s="743">
        <v>226.5</v>
      </c>
      <c r="I33" s="636"/>
      <c r="J33" s="636">
        <v>224.5</v>
      </c>
      <c r="K33" s="693">
        <v>241.5</v>
      </c>
      <c r="L33" s="605">
        <v>3</v>
      </c>
      <c r="M33" s="661">
        <f>H33+J33+K33</f>
        <v>692.5</v>
      </c>
      <c r="N33" s="695">
        <v>3</v>
      </c>
      <c r="O33" s="477">
        <v>3</v>
      </c>
      <c r="S33" s="1192">
        <v>34</v>
      </c>
      <c r="T33" s="1192">
        <v>39</v>
      </c>
      <c r="U33" s="1192">
        <v>17</v>
      </c>
      <c r="V33" s="1192">
        <v>8</v>
      </c>
      <c r="W33" s="1206">
        <f>SUM(S33:V33)</f>
        <v>98</v>
      </c>
    </row>
    <row r="34" spans="1:23" s="744" customFormat="1" ht="18" customHeight="1" x14ac:dyDescent="0.25">
      <c r="A34" s="488">
        <f t="shared" si="2"/>
        <v>31</v>
      </c>
      <c r="B34" s="1366"/>
      <c r="C34" s="745" t="s">
        <v>152</v>
      </c>
      <c r="D34" s="746" t="s">
        <v>548</v>
      </c>
      <c r="E34" s="747" t="s">
        <v>286</v>
      </c>
      <c r="F34" s="699" t="s">
        <v>418</v>
      </c>
      <c r="G34" s="748"/>
      <c r="H34" s="748"/>
      <c r="I34" s="628">
        <v>199</v>
      </c>
      <c r="J34" s="628">
        <v>224</v>
      </c>
      <c r="K34" s="700">
        <v>212.25</v>
      </c>
      <c r="L34" s="668">
        <v>8</v>
      </c>
      <c r="M34" s="661">
        <f>I34+J34+K34</f>
        <v>635.25</v>
      </c>
      <c r="N34" s="728">
        <v>4</v>
      </c>
      <c r="O34" s="477">
        <v>3</v>
      </c>
      <c r="P34" s="488"/>
      <c r="Q34" s="488"/>
    </row>
    <row r="35" spans="1:23" s="744" customFormat="1" ht="18" customHeight="1" x14ac:dyDescent="0.25">
      <c r="A35" s="488">
        <f t="shared" si="2"/>
        <v>32</v>
      </c>
      <c r="B35" s="1366"/>
      <c r="C35" s="749" t="s">
        <v>103</v>
      </c>
      <c r="D35" s="750" t="s">
        <v>664</v>
      </c>
      <c r="E35" s="751" t="s">
        <v>286</v>
      </c>
      <c r="F35" s="692" t="s">
        <v>459</v>
      </c>
      <c r="G35" s="743">
        <v>127.5</v>
      </c>
      <c r="H35" s="743"/>
      <c r="I35" s="636">
        <v>227</v>
      </c>
      <c r="J35" s="636">
        <v>146.5</v>
      </c>
      <c r="K35" s="693">
        <v>193</v>
      </c>
      <c r="L35" s="605">
        <v>10</v>
      </c>
      <c r="M35" s="661">
        <f>I35+J35+K35</f>
        <v>566.5</v>
      </c>
      <c r="N35" s="752">
        <v>5</v>
      </c>
      <c r="O35" s="477">
        <v>4</v>
      </c>
    </row>
    <row r="36" spans="1:23" s="744" customFormat="1" ht="18" customHeight="1" x14ac:dyDescent="0.25">
      <c r="A36" s="488">
        <f t="shared" si="2"/>
        <v>33</v>
      </c>
      <c r="B36" s="1366"/>
      <c r="C36" s="749" t="s">
        <v>83</v>
      </c>
      <c r="D36" s="750" t="s">
        <v>497</v>
      </c>
      <c r="E36" s="751" t="s">
        <v>286</v>
      </c>
      <c r="F36" s="692" t="s">
        <v>665</v>
      </c>
      <c r="G36" s="743"/>
      <c r="H36" s="743"/>
      <c r="I36" s="636"/>
      <c r="J36" s="636">
        <v>238.5</v>
      </c>
      <c r="K36" s="693">
        <v>240.5</v>
      </c>
      <c r="L36" s="605">
        <v>4</v>
      </c>
      <c r="M36" s="661">
        <f>J36+K36</f>
        <v>479</v>
      </c>
      <c r="N36" s="752">
        <v>6</v>
      </c>
      <c r="O36" s="477">
        <v>2</v>
      </c>
    </row>
    <row r="37" spans="1:23" s="744" customFormat="1" ht="18" customHeight="1" x14ac:dyDescent="0.25">
      <c r="A37" s="488">
        <f t="shared" si="2"/>
        <v>34</v>
      </c>
      <c r="B37" s="1366"/>
      <c r="C37" s="749" t="s">
        <v>666</v>
      </c>
      <c r="D37" s="750" t="s">
        <v>562</v>
      </c>
      <c r="E37" s="751" t="s">
        <v>281</v>
      </c>
      <c r="F37" s="692" t="s">
        <v>418</v>
      </c>
      <c r="G37" s="743">
        <v>145.5</v>
      </c>
      <c r="H37" s="743">
        <v>106.5</v>
      </c>
      <c r="I37" s="636"/>
      <c r="J37" s="636">
        <v>192</v>
      </c>
      <c r="K37" s="693">
        <v>136.75</v>
      </c>
      <c r="L37" s="605">
        <v>12</v>
      </c>
      <c r="M37" s="661">
        <f>G37+J37+K37</f>
        <v>474.25</v>
      </c>
      <c r="N37" s="752">
        <v>7</v>
      </c>
      <c r="O37" s="477">
        <v>4</v>
      </c>
    </row>
    <row r="38" spans="1:23" ht="18" customHeight="1" x14ac:dyDescent="0.25">
      <c r="A38" s="488">
        <f t="shared" si="2"/>
        <v>35</v>
      </c>
      <c r="B38" s="1366"/>
      <c r="C38" s="519" t="s">
        <v>667</v>
      </c>
      <c r="D38" s="512" t="s">
        <v>668</v>
      </c>
      <c r="E38" s="513" t="s">
        <v>286</v>
      </c>
      <c r="F38" s="665" t="s">
        <v>669</v>
      </c>
      <c r="G38" s="505">
        <v>211.5</v>
      </c>
      <c r="H38" s="505"/>
      <c r="I38" s="516"/>
      <c r="J38" s="516"/>
      <c r="K38" s="660">
        <v>219.75</v>
      </c>
      <c r="L38" s="605">
        <v>6</v>
      </c>
      <c r="M38" s="661">
        <f>G38+K38</f>
        <v>431.25</v>
      </c>
      <c r="N38" s="752">
        <v>8</v>
      </c>
      <c r="O38" s="477">
        <v>2</v>
      </c>
      <c r="P38" s="744"/>
      <c r="Q38" s="744"/>
    </row>
    <row r="39" spans="1:23" s="744" customFormat="1" ht="18" customHeight="1" x14ac:dyDescent="0.25">
      <c r="A39" s="488">
        <f t="shared" si="2"/>
        <v>36</v>
      </c>
      <c r="B39" s="1366"/>
      <c r="C39" s="749" t="s">
        <v>670</v>
      </c>
      <c r="D39" s="750" t="s">
        <v>552</v>
      </c>
      <c r="E39" s="751" t="s">
        <v>281</v>
      </c>
      <c r="F39" s="692" t="s">
        <v>553</v>
      </c>
      <c r="G39" s="743"/>
      <c r="H39" s="743"/>
      <c r="I39" s="636"/>
      <c r="J39" s="636">
        <v>229.5</v>
      </c>
      <c r="K39" s="693">
        <v>195.25</v>
      </c>
      <c r="L39" s="605">
        <v>9</v>
      </c>
      <c r="M39" s="661">
        <f>J39+K39</f>
        <v>424.75</v>
      </c>
      <c r="N39" s="752">
        <v>9</v>
      </c>
      <c r="O39" s="477">
        <v>2</v>
      </c>
    </row>
    <row r="40" spans="1:23" s="744" customFormat="1" ht="18" customHeight="1" x14ac:dyDescent="0.25">
      <c r="A40" s="488">
        <f t="shared" si="2"/>
        <v>37</v>
      </c>
      <c r="B40" s="1366"/>
      <c r="C40" s="749" t="s">
        <v>671</v>
      </c>
      <c r="D40" s="750" t="s">
        <v>672</v>
      </c>
      <c r="E40" s="751" t="s">
        <v>286</v>
      </c>
      <c r="F40" s="692" t="s">
        <v>673</v>
      </c>
      <c r="G40" s="720"/>
      <c r="H40" s="743">
        <v>165.25</v>
      </c>
      <c r="I40" s="636"/>
      <c r="J40" s="636"/>
      <c r="K40" s="693">
        <v>96.25</v>
      </c>
      <c r="L40" s="605">
        <v>13</v>
      </c>
      <c r="M40" s="661">
        <f>H40+K40</f>
        <v>261.5</v>
      </c>
      <c r="N40" s="752">
        <v>10</v>
      </c>
      <c r="O40" s="477">
        <v>2</v>
      </c>
      <c r="P40" s="488"/>
      <c r="Q40" s="488"/>
    </row>
    <row r="41" spans="1:23" ht="18" customHeight="1" x14ac:dyDescent="0.25">
      <c r="A41" s="488">
        <f t="shared" si="2"/>
        <v>38</v>
      </c>
      <c r="B41" s="1366"/>
      <c r="C41" s="519" t="s">
        <v>674</v>
      </c>
      <c r="D41" s="753" t="s">
        <v>675</v>
      </c>
      <c r="E41" s="513" t="s">
        <v>281</v>
      </c>
      <c r="F41" s="665" t="s">
        <v>456</v>
      </c>
      <c r="G41" s="505"/>
      <c r="H41" s="505"/>
      <c r="I41" s="516"/>
      <c r="J41" s="516"/>
      <c r="K41" s="660">
        <v>254.25</v>
      </c>
      <c r="L41" s="605">
        <v>2</v>
      </c>
      <c r="M41" s="661">
        <f>K41</f>
        <v>254.25</v>
      </c>
      <c r="N41" s="752">
        <v>11</v>
      </c>
      <c r="O41" s="477">
        <v>1</v>
      </c>
      <c r="P41" s="744"/>
      <c r="Q41" s="744"/>
    </row>
    <row r="42" spans="1:23" ht="22.5" customHeight="1" x14ac:dyDescent="0.25">
      <c r="A42" s="488">
        <f t="shared" si="2"/>
        <v>39</v>
      </c>
      <c r="B42" s="1366"/>
      <c r="C42" s="519" t="s">
        <v>676</v>
      </c>
      <c r="D42" s="512" t="s">
        <v>644</v>
      </c>
      <c r="E42" s="513" t="s">
        <v>286</v>
      </c>
      <c r="F42" s="659" t="s">
        <v>26</v>
      </c>
      <c r="G42" s="505"/>
      <c r="H42" s="505"/>
      <c r="I42" s="516"/>
      <c r="J42" s="516"/>
      <c r="K42" s="660">
        <v>216</v>
      </c>
      <c r="L42" s="605">
        <v>7</v>
      </c>
      <c r="M42" s="661">
        <f>K42</f>
        <v>216</v>
      </c>
      <c r="N42" s="752">
        <v>12</v>
      </c>
      <c r="O42" s="477">
        <v>1</v>
      </c>
      <c r="P42" s="744"/>
      <c r="Q42" s="744"/>
    </row>
    <row r="43" spans="1:23" ht="18" customHeight="1" x14ac:dyDescent="0.25">
      <c r="A43" s="488">
        <f t="shared" si="2"/>
        <v>40</v>
      </c>
      <c r="B43" s="1366"/>
      <c r="C43" s="519" t="s">
        <v>412</v>
      </c>
      <c r="D43" s="512" t="s">
        <v>558</v>
      </c>
      <c r="E43" s="513" t="s">
        <v>286</v>
      </c>
      <c r="F43" s="665" t="s">
        <v>677</v>
      </c>
      <c r="G43" s="505"/>
      <c r="H43" s="505"/>
      <c r="I43" s="516"/>
      <c r="J43" s="516"/>
      <c r="K43" s="660">
        <v>188.75</v>
      </c>
      <c r="L43" s="605">
        <v>11</v>
      </c>
      <c r="M43" s="661">
        <f>K43</f>
        <v>188.75</v>
      </c>
      <c r="N43" s="752">
        <v>13</v>
      </c>
      <c r="O43" s="477">
        <v>1</v>
      </c>
    </row>
    <row r="44" spans="1:23" ht="18" customHeight="1" x14ac:dyDescent="0.25">
      <c r="A44" s="488">
        <f t="shared" si="2"/>
        <v>41</v>
      </c>
      <c r="B44" s="1366"/>
      <c r="C44" s="519" t="s">
        <v>678</v>
      </c>
      <c r="D44" s="512" t="s">
        <v>679</v>
      </c>
      <c r="E44" s="513" t="s">
        <v>281</v>
      </c>
      <c r="F44" s="665" t="s">
        <v>436</v>
      </c>
      <c r="G44" s="505">
        <v>225.5</v>
      </c>
      <c r="H44" s="505"/>
      <c r="I44" s="516"/>
      <c r="J44" s="516"/>
      <c r="K44" s="660"/>
      <c r="L44" s="605"/>
      <c r="M44" s="661"/>
      <c r="N44" s="752"/>
      <c r="O44" s="477">
        <v>1</v>
      </c>
    </row>
    <row r="45" spans="1:23" ht="17.25" customHeight="1" x14ac:dyDescent="0.25">
      <c r="A45" s="488">
        <f t="shared" si="2"/>
        <v>42</v>
      </c>
      <c r="B45" s="1366"/>
      <c r="C45" s="519" t="s">
        <v>546</v>
      </c>
      <c r="D45" s="512" t="s">
        <v>547</v>
      </c>
      <c r="E45" s="513" t="s">
        <v>281</v>
      </c>
      <c r="F45" s="665" t="s">
        <v>680</v>
      </c>
      <c r="G45" s="505">
        <v>189.5</v>
      </c>
      <c r="H45" s="505"/>
      <c r="I45" s="516"/>
      <c r="J45" s="516"/>
      <c r="K45" s="660"/>
      <c r="L45" s="605"/>
      <c r="M45" s="661"/>
      <c r="N45" s="752"/>
      <c r="O45" s="477">
        <v>1</v>
      </c>
    </row>
    <row r="46" spans="1:23" ht="18" customHeight="1" x14ac:dyDescent="0.25">
      <c r="A46" s="488">
        <f t="shared" si="2"/>
        <v>43</v>
      </c>
      <c r="B46" s="1366"/>
      <c r="C46" s="754" t="s">
        <v>681</v>
      </c>
      <c r="D46" s="512" t="s">
        <v>567</v>
      </c>
      <c r="E46" s="513" t="s">
        <v>286</v>
      </c>
      <c r="F46" s="665" t="s">
        <v>418</v>
      </c>
      <c r="G46" s="505">
        <v>177.5</v>
      </c>
      <c r="H46" s="505"/>
      <c r="I46" s="516"/>
      <c r="J46" s="516"/>
      <c r="K46" s="660"/>
      <c r="L46" s="605"/>
      <c r="M46" s="661"/>
      <c r="N46" s="752"/>
      <c r="O46" s="477">
        <v>1</v>
      </c>
    </row>
    <row r="47" spans="1:23" s="744" customFormat="1" ht="18" customHeight="1" x14ac:dyDescent="0.25">
      <c r="A47" s="488">
        <f t="shared" si="2"/>
        <v>44</v>
      </c>
      <c r="B47" s="1366"/>
      <c r="C47" s="749" t="s">
        <v>682</v>
      </c>
      <c r="D47" s="750" t="s">
        <v>683</v>
      </c>
      <c r="E47" s="751" t="s">
        <v>286</v>
      </c>
      <c r="F47" s="692" t="s">
        <v>684</v>
      </c>
      <c r="G47" s="720"/>
      <c r="H47" s="743">
        <v>141.25</v>
      </c>
      <c r="I47" s="636"/>
      <c r="J47" s="636"/>
      <c r="K47" s="693"/>
      <c r="L47" s="605"/>
      <c r="M47" s="661"/>
      <c r="N47" s="752"/>
      <c r="O47" s="477">
        <v>1</v>
      </c>
      <c r="P47" s="488"/>
      <c r="Q47" s="488"/>
    </row>
    <row r="48" spans="1:23" s="744" customFormat="1" ht="18" customHeight="1" x14ac:dyDescent="0.25">
      <c r="A48" s="488">
        <f t="shared" si="2"/>
        <v>45</v>
      </c>
      <c r="B48" s="1366"/>
      <c r="C48" s="749" t="s">
        <v>491</v>
      </c>
      <c r="D48" s="750" t="s">
        <v>492</v>
      </c>
      <c r="E48" s="751" t="s">
        <v>286</v>
      </c>
      <c r="F48" s="692" t="s">
        <v>685</v>
      </c>
      <c r="G48" s="720"/>
      <c r="H48" s="743"/>
      <c r="I48" s="636"/>
      <c r="J48" s="636">
        <v>141</v>
      </c>
      <c r="K48" s="693"/>
      <c r="L48" s="605"/>
      <c r="M48" s="661"/>
      <c r="N48" s="728"/>
      <c r="O48" s="477">
        <v>1</v>
      </c>
      <c r="P48" s="488"/>
      <c r="Q48" s="488"/>
    </row>
    <row r="49" spans="1:16" s="744" customFormat="1" ht="18" customHeight="1" thickBot="1" x14ac:dyDescent="0.3">
      <c r="A49" s="488">
        <f>A48+1</f>
        <v>46</v>
      </c>
      <c r="B49" s="1366"/>
      <c r="C49" s="749" t="s">
        <v>686</v>
      </c>
      <c r="D49" s="750" t="s">
        <v>687</v>
      </c>
      <c r="E49" s="751" t="s">
        <v>281</v>
      </c>
      <c r="F49" s="692" t="s">
        <v>688</v>
      </c>
      <c r="G49" s="720" t="s">
        <v>49</v>
      </c>
      <c r="H49" s="743"/>
      <c r="I49" s="636"/>
      <c r="J49" s="636"/>
      <c r="K49" s="693"/>
      <c r="L49" s="605"/>
      <c r="M49" s="1210"/>
      <c r="N49" s="1211"/>
      <c r="O49" s="477">
        <v>1</v>
      </c>
      <c r="P49" s="744">
        <f>SUBTOTAL(9,O31:O49)</f>
        <v>39</v>
      </c>
    </row>
    <row r="50" spans="1:16" ht="15.75" customHeight="1" x14ac:dyDescent="0.25">
      <c r="A50" s="488">
        <f t="shared" ref="A50:A51" si="3">A49+1</f>
        <v>47</v>
      </c>
      <c r="B50" s="1367" t="s">
        <v>108</v>
      </c>
      <c r="C50" s="568" t="s">
        <v>401</v>
      </c>
      <c r="D50" s="569" t="s">
        <v>402</v>
      </c>
      <c r="E50" s="570" t="s">
        <v>286</v>
      </c>
      <c r="F50" s="672" t="s">
        <v>44</v>
      </c>
      <c r="G50" s="571">
        <v>252.5</v>
      </c>
      <c r="H50" s="571"/>
      <c r="I50" s="495"/>
      <c r="J50" s="495">
        <v>226.5</v>
      </c>
      <c r="K50" s="673">
        <v>128.75</v>
      </c>
      <c r="L50" s="596">
        <v>3</v>
      </c>
      <c r="M50" s="674">
        <f>G50+J50+K50</f>
        <v>607.75</v>
      </c>
      <c r="N50" s="691">
        <v>1</v>
      </c>
      <c r="O50" s="477">
        <v>3</v>
      </c>
    </row>
    <row r="51" spans="1:16" ht="18" customHeight="1" x14ac:dyDescent="0.25">
      <c r="A51" s="488">
        <f t="shared" si="3"/>
        <v>48</v>
      </c>
      <c r="B51" s="1368"/>
      <c r="C51" s="546" t="s">
        <v>689</v>
      </c>
      <c r="D51" s="502" t="s">
        <v>690</v>
      </c>
      <c r="E51" s="503" t="s">
        <v>281</v>
      </c>
      <c r="F51" s="665" t="s">
        <v>691</v>
      </c>
      <c r="G51" s="505"/>
      <c r="H51" s="505"/>
      <c r="I51" s="516"/>
      <c r="J51" s="516"/>
      <c r="K51" s="660">
        <v>225.25</v>
      </c>
      <c r="L51" s="605">
        <v>1</v>
      </c>
      <c r="M51" s="661">
        <f>K51</f>
        <v>225.25</v>
      </c>
      <c r="N51" s="752">
        <v>2</v>
      </c>
      <c r="O51" s="477">
        <v>1</v>
      </c>
    </row>
    <row r="52" spans="1:16" ht="18" customHeight="1" x14ac:dyDescent="0.25">
      <c r="A52" s="488">
        <f t="shared" ref="A52:A66" si="4">A51+1</f>
        <v>49</v>
      </c>
      <c r="B52" s="1368"/>
      <c r="C52" s="546" t="s">
        <v>242</v>
      </c>
      <c r="D52" s="502" t="s">
        <v>549</v>
      </c>
      <c r="E52" s="503" t="s">
        <v>286</v>
      </c>
      <c r="F52" s="665" t="s">
        <v>26</v>
      </c>
      <c r="G52" s="505"/>
      <c r="H52" s="505"/>
      <c r="I52" s="516"/>
      <c r="J52" s="516"/>
      <c r="K52" s="660">
        <v>224</v>
      </c>
      <c r="L52" s="605">
        <v>2</v>
      </c>
      <c r="M52" s="661">
        <f>K52</f>
        <v>224</v>
      </c>
      <c r="N52" s="752">
        <v>3</v>
      </c>
      <c r="O52" s="477">
        <v>1</v>
      </c>
    </row>
    <row r="53" spans="1:16" ht="18" customHeight="1" x14ac:dyDescent="0.25">
      <c r="A53" s="488">
        <f t="shared" si="4"/>
        <v>50</v>
      </c>
      <c r="B53" s="1368"/>
      <c r="C53" s="546" t="s">
        <v>412</v>
      </c>
      <c r="D53" s="502" t="s">
        <v>692</v>
      </c>
      <c r="E53" s="503" t="s">
        <v>281</v>
      </c>
      <c r="F53" s="665" t="s">
        <v>26</v>
      </c>
      <c r="G53" s="505"/>
      <c r="H53" s="505"/>
      <c r="I53" s="516"/>
      <c r="J53" s="516"/>
      <c r="K53" s="660">
        <v>125</v>
      </c>
      <c r="L53" s="605">
        <v>4</v>
      </c>
      <c r="M53" s="661">
        <f>K53</f>
        <v>125</v>
      </c>
      <c r="N53" s="752">
        <v>4</v>
      </c>
      <c r="O53" s="477">
        <v>1</v>
      </c>
    </row>
    <row r="54" spans="1:16" ht="19.5" customHeight="1" x14ac:dyDescent="0.25">
      <c r="A54" s="488">
        <f t="shared" si="4"/>
        <v>51</v>
      </c>
      <c r="B54" s="1368"/>
      <c r="C54" s="546" t="s">
        <v>470</v>
      </c>
      <c r="D54" s="502" t="s">
        <v>285</v>
      </c>
      <c r="E54" s="503" t="s">
        <v>286</v>
      </c>
      <c r="F54" s="665" t="s">
        <v>131</v>
      </c>
      <c r="G54" s="505">
        <v>192</v>
      </c>
      <c r="H54" s="720" t="s">
        <v>49</v>
      </c>
      <c r="I54" s="516">
        <v>220</v>
      </c>
      <c r="J54" s="516"/>
      <c r="K54" s="660"/>
      <c r="L54" s="605"/>
      <c r="M54" s="663"/>
      <c r="N54" s="695"/>
      <c r="O54" s="477">
        <v>3</v>
      </c>
    </row>
    <row r="55" spans="1:16" ht="18" customHeight="1" x14ac:dyDescent="0.25">
      <c r="A55" s="488">
        <f t="shared" si="4"/>
        <v>52</v>
      </c>
      <c r="B55" s="1368"/>
      <c r="C55" s="546" t="s">
        <v>993</v>
      </c>
      <c r="D55" s="502" t="s">
        <v>595</v>
      </c>
      <c r="E55" s="503" t="s">
        <v>286</v>
      </c>
      <c r="F55" s="665" t="s">
        <v>26</v>
      </c>
      <c r="G55" s="505">
        <v>275.5</v>
      </c>
      <c r="H55" s="505"/>
      <c r="I55" s="516"/>
      <c r="J55" s="516"/>
      <c r="K55" s="660"/>
      <c r="L55" s="605"/>
      <c r="M55" s="663"/>
      <c r="N55" s="695"/>
      <c r="O55" s="477">
        <v>1</v>
      </c>
    </row>
    <row r="56" spans="1:16" ht="18" customHeight="1" x14ac:dyDescent="0.25">
      <c r="A56" s="488">
        <f t="shared" si="4"/>
        <v>53</v>
      </c>
      <c r="B56" s="1368"/>
      <c r="C56" s="546" t="s">
        <v>693</v>
      </c>
      <c r="D56" s="502" t="s">
        <v>694</v>
      </c>
      <c r="E56" s="503" t="s">
        <v>281</v>
      </c>
      <c r="F56" s="665" t="s">
        <v>26</v>
      </c>
      <c r="G56" s="505">
        <v>244</v>
      </c>
      <c r="H56" s="505"/>
      <c r="I56" s="516"/>
      <c r="J56" s="516"/>
      <c r="K56" s="660"/>
      <c r="L56" s="605"/>
      <c r="M56" s="661"/>
      <c r="N56" s="752"/>
      <c r="O56" s="477">
        <v>1</v>
      </c>
    </row>
    <row r="57" spans="1:16" ht="18" customHeight="1" x14ac:dyDescent="0.25">
      <c r="A57" s="488">
        <f t="shared" si="4"/>
        <v>54</v>
      </c>
      <c r="B57" s="1368"/>
      <c r="C57" s="546" t="s">
        <v>695</v>
      </c>
      <c r="D57" s="502" t="s">
        <v>696</v>
      </c>
      <c r="E57" s="503" t="s">
        <v>281</v>
      </c>
      <c r="F57" s="665" t="s">
        <v>494</v>
      </c>
      <c r="G57" s="505">
        <v>226.5</v>
      </c>
      <c r="H57" s="505"/>
      <c r="I57" s="516"/>
      <c r="J57" s="516"/>
      <c r="K57" s="660"/>
      <c r="L57" s="605"/>
      <c r="M57" s="661"/>
      <c r="N57" s="752"/>
      <c r="O57" s="477">
        <v>1</v>
      </c>
    </row>
    <row r="58" spans="1:16" ht="18" customHeight="1" x14ac:dyDescent="0.25">
      <c r="A58" s="488">
        <f t="shared" si="4"/>
        <v>55</v>
      </c>
      <c r="B58" s="1368"/>
      <c r="C58" s="546" t="s">
        <v>50</v>
      </c>
      <c r="D58" s="502" t="s">
        <v>299</v>
      </c>
      <c r="E58" s="503" t="s">
        <v>281</v>
      </c>
      <c r="F58" s="665" t="s">
        <v>418</v>
      </c>
      <c r="G58" s="505">
        <v>163.5</v>
      </c>
      <c r="H58" s="505">
        <v>34.25</v>
      </c>
      <c r="I58" s="516"/>
      <c r="J58" s="516"/>
      <c r="K58" s="660"/>
      <c r="L58" s="605"/>
      <c r="M58" s="661"/>
      <c r="N58" s="752"/>
      <c r="O58" s="477">
        <v>2</v>
      </c>
    </row>
    <row r="59" spans="1:16" ht="18" customHeight="1" x14ac:dyDescent="0.25">
      <c r="A59" s="488">
        <f t="shared" si="4"/>
        <v>56</v>
      </c>
      <c r="B59" s="1368"/>
      <c r="C59" s="546" t="s">
        <v>693</v>
      </c>
      <c r="D59" s="502" t="s">
        <v>697</v>
      </c>
      <c r="E59" s="503" t="s">
        <v>286</v>
      </c>
      <c r="F59" s="665" t="s">
        <v>26</v>
      </c>
      <c r="G59" s="505">
        <v>79</v>
      </c>
      <c r="H59" s="505"/>
      <c r="I59" s="516"/>
      <c r="J59" s="516"/>
      <c r="K59" s="660"/>
      <c r="L59" s="605"/>
      <c r="M59" s="661"/>
      <c r="N59" s="728"/>
      <c r="O59" s="477">
        <v>1</v>
      </c>
    </row>
    <row r="60" spans="1:16" ht="18" customHeight="1" thickBot="1" x14ac:dyDescent="0.3">
      <c r="A60" s="488">
        <f t="shared" si="4"/>
        <v>57</v>
      </c>
      <c r="B60" s="1368"/>
      <c r="C60" s="546" t="s">
        <v>468</v>
      </c>
      <c r="D60" s="502" t="s">
        <v>469</v>
      </c>
      <c r="E60" s="503" t="s">
        <v>281</v>
      </c>
      <c r="F60" s="665" t="s">
        <v>282</v>
      </c>
      <c r="G60" s="505"/>
      <c r="H60" s="505"/>
      <c r="I60" s="755" t="s">
        <v>698</v>
      </c>
      <c r="J60" s="755" t="s">
        <v>699</v>
      </c>
      <c r="K60" s="660"/>
      <c r="L60" s="605"/>
      <c r="M60" s="756"/>
      <c r="N60" s="741"/>
      <c r="O60" s="477">
        <v>2</v>
      </c>
      <c r="P60" s="488">
        <f>SUBTOTAL(9,O50:O60)</f>
        <v>17</v>
      </c>
    </row>
    <row r="61" spans="1:16" ht="18" customHeight="1" x14ac:dyDescent="0.25">
      <c r="A61" s="488">
        <f t="shared" si="4"/>
        <v>58</v>
      </c>
      <c r="B61" s="1369" t="s">
        <v>116</v>
      </c>
      <c r="C61" s="594" t="s">
        <v>993</v>
      </c>
      <c r="D61" s="569" t="s">
        <v>595</v>
      </c>
      <c r="E61" s="570" t="s">
        <v>286</v>
      </c>
      <c r="F61" s="672" t="s">
        <v>26</v>
      </c>
      <c r="G61" s="495"/>
      <c r="H61" s="689">
        <v>256.75</v>
      </c>
      <c r="I61" s="757"/>
      <c r="J61" s="758"/>
      <c r="K61" s="673">
        <v>224.5</v>
      </c>
      <c r="L61" s="596">
        <v>3</v>
      </c>
      <c r="M61" s="674">
        <f>H61+K61</f>
        <v>481.25</v>
      </c>
      <c r="N61" s="759">
        <v>1</v>
      </c>
      <c r="O61" s="477">
        <v>2</v>
      </c>
    </row>
    <row r="62" spans="1:16" ht="18" customHeight="1" x14ac:dyDescent="0.25">
      <c r="A62" s="488">
        <f t="shared" si="4"/>
        <v>59</v>
      </c>
      <c r="B62" s="1370"/>
      <c r="C62" s="583" t="s">
        <v>40</v>
      </c>
      <c r="D62" s="532" t="s">
        <v>496</v>
      </c>
      <c r="E62" s="526" t="s">
        <v>281</v>
      </c>
      <c r="F62" s="676" t="s">
        <v>26</v>
      </c>
      <c r="G62" s="534"/>
      <c r="H62" s="760"/>
      <c r="I62" s="761"/>
      <c r="J62" s="762">
        <v>134</v>
      </c>
      <c r="K62" s="667">
        <v>186.75</v>
      </c>
      <c r="L62" s="668">
        <v>4</v>
      </c>
      <c r="M62" s="661">
        <f>J62+K62</f>
        <v>320.75</v>
      </c>
      <c r="N62" s="763">
        <v>2</v>
      </c>
      <c r="O62" s="477">
        <v>2</v>
      </c>
    </row>
    <row r="63" spans="1:16" ht="18" customHeight="1" x14ac:dyDescent="0.25">
      <c r="A63" s="488">
        <f t="shared" si="4"/>
        <v>60</v>
      </c>
      <c r="B63" s="1370"/>
      <c r="C63" s="501" t="s">
        <v>409</v>
      </c>
      <c r="D63" s="502" t="s">
        <v>700</v>
      </c>
      <c r="E63" s="503" t="s">
        <v>281</v>
      </c>
      <c r="F63" s="665" t="s">
        <v>26</v>
      </c>
      <c r="G63" s="516"/>
      <c r="H63" s="764"/>
      <c r="I63" s="765"/>
      <c r="J63" s="766"/>
      <c r="K63" s="660">
        <v>237.25</v>
      </c>
      <c r="L63" s="605">
        <v>1</v>
      </c>
      <c r="M63" s="663">
        <f>K63</f>
        <v>237.25</v>
      </c>
      <c r="N63" s="767">
        <v>3</v>
      </c>
      <c r="O63" s="477">
        <v>1</v>
      </c>
    </row>
    <row r="64" spans="1:16" ht="18" customHeight="1" x14ac:dyDescent="0.25">
      <c r="A64" s="488">
        <f t="shared" si="4"/>
        <v>61</v>
      </c>
      <c r="B64" s="1370"/>
      <c r="C64" s="501" t="s">
        <v>242</v>
      </c>
      <c r="D64" s="768" t="s">
        <v>701</v>
      </c>
      <c r="E64" s="503" t="s">
        <v>281</v>
      </c>
      <c r="F64" s="665" t="s">
        <v>26</v>
      </c>
      <c r="G64" s="516"/>
      <c r="H64" s="764"/>
      <c r="I64" s="765"/>
      <c r="J64" s="766"/>
      <c r="K64" s="660">
        <v>236.5</v>
      </c>
      <c r="L64" s="605">
        <v>2</v>
      </c>
      <c r="M64" s="663">
        <f>K64</f>
        <v>236.5</v>
      </c>
      <c r="N64" s="767">
        <v>4</v>
      </c>
      <c r="O64" s="477">
        <v>1</v>
      </c>
    </row>
    <row r="65" spans="1:17" ht="18" customHeight="1" x14ac:dyDescent="0.2">
      <c r="A65" s="488">
        <f t="shared" si="4"/>
        <v>62</v>
      </c>
      <c r="B65" s="1370"/>
      <c r="C65" s="501" t="s">
        <v>112</v>
      </c>
      <c r="D65" s="502" t="s">
        <v>702</v>
      </c>
      <c r="E65" s="503" t="s">
        <v>286</v>
      </c>
      <c r="F65" s="665" t="s">
        <v>418</v>
      </c>
      <c r="G65" s="516"/>
      <c r="H65" s="764"/>
      <c r="I65" s="765"/>
      <c r="J65" s="534"/>
      <c r="K65" s="1372" t="s">
        <v>703</v>
      </c>
      <c r="L65" s="1373"/>
      <c r="M65" s="769"/>
      <c r="N65" s="770"/>
      <c r="O65" s="477">
        <v>1</v>
      </c>
    </row>
    <row r="66" spans="1:17" ht="18" customHeight="1" thickBot="1" x14ac:dyDescent="0.3">
      <c r="A66" s="488">
        <f t="shared" si="4"/>
        <v>63</v>
      </c>
      <c r="B66" s="1371"/>
      <c r="C66" s="592" t="s">
        <v>468</v>
      </c>
      <c r="D66" s="771" t="s">
        <v>469</v>
      </c>
      <c r="E66" s="772" t="s">
        <v>281</v>
      </c>
      <c r="F66" s="773" t="s">
        <v>282</v>
      </c>
      <c r="G66" s="736">
        <v>156.5</v>
      </c>
      <c r="H66" s="774"/>
      <c r="I66" s="775"/>
      <c r="J66" s="736"/>
      <c r="K66" s="737"/>
      <c r="L66" s="738"/>
      <c r="M66" s="742"/>
      <c r="N66" s="776"/>
      <c r="O66" s="477">
        <v>1</v>
      </c>
      <c r="P66" s="488">
        <f>SUBTOTAL(9,O61:O66)</f>
        <v>8</v>
      </c>
    </row>
    <row r="67" spans="1:17" ht="18" customHeight="1" x14ac:dyDescent="0.2">
      <c r="A67" s="1374" t="s">
        <v>704</v>
      </c>
      <c r="B67" s="1374"/>
      <c r="C67" s="714"/>
      <c r="G67" s="488">
        <v>22</v>
      </c>
      <c r="H67" s="488">
        <v>15</v>
      </c>
      <c r="I67" s="488">
        <v>8</v>
      </c>
      <c r="J67" s="488">
        <v>19</v>
      </c>
      <c r="K67" s="488">
        <v>34</v>
      </c>
      <c r="O67" s="477">
        <f>SUBTOTAL(9,G67:K67)</f>
        <v>98</v>
      </c>
      <c r="P67" s="488">
        <f>P30+P49+P60+P66</f>
        <v>98</v>
      </c>
    </row>
    <row r="68" spans="1:17" customFormat="1" ht="18" customHeight="1" x14ac:dyDescent="0.2">
      <c r="B68" s="1355" t="s">
        <v>705</v>
      </c>
      <c r="C68" s="1355"/>
      <c r="D68" s="178"/>
      <c r="E68" s="126"/>
      <c r="O68" s="126"/>
      <c r="P68" s="488"/>
      <c r="Q68" s="488"/>
    </row>
    <row r="69" spans="1:17" customFormat="1" ht="18" customHeight="1" x14ac:dyDescent="0.2">
      <c r="B69" s="1356" t="s">
        <v>706</v>
      </c>
      <c r="C69" s="1357"/>
      <c r="D69" s="1358"/>
      <c r="E69" s="1358"/>
      <c r="F69" s="1358"/>
      <c r="G69" s="1358"/>
      <c r="H69" s="1358"/>
      <c r="J69" s="1341" t="s">
        <v>1196</v>
      </c>
      <c r="K69" s="1341" t="s">
        <v>1366</v>
      </c>
      <c r="L69" s="1027" t="s">
        <v>1199</v>
      </c>
      <c r="M69" s="1204">
        <v>43</v>
      </c>
      <c r="N69" s="149"/>
      <c r="O69" s="126"/>
      <c r="P69" s="1018"/>
      <c r="Q69" s="488"/>
    </row>
    <row r="70" spans="1:17" customFormat="1" ht="18" customHeight="1" x14ac:dyDescent="0.2">
      <c r="B70" s="1358"/>
      <c r="C70" s="1358"/>
      <c r="D70" s="1358"/>
      <c r="E70" s="1358"/>
      <c r="F70" s="1358"/>
      <c r="G70" s="1358"/>
      <c r="H70" s="1358"/>
      <c r="J70" s="1342"/>
      <c r="K70" s="1343"/>
      <c r="L70" s="1027" t="s">
        <v>1206</v>
      </c>
      <c r="M70" s="1200">
        <v>18</v>
      </c>
      <c r="N70" s="149"/>
      <c r="O70" s="126"/>
    </row>
    <row r="71" spans="1:17" ht="18" customHeight="1" x14ac:dyDescent="0.2">
      <c r="B71" s="488" t="s">
        <v>708</v>
      </c>
      <c r="J71" s="1342"/>
      <c r="K71" s="1341" t="s">
        <v>1367</v>
      </c>
      <c r="L71" s="1027" t="s">
        <v>1199</v>
      </c>
      <c r="M71" s="1200">
        <v>26</v>
      </c>
      <c r="N71" s="149"/>
      <c r="P71"/>
      <c r="Q71"/>
    </row>
    <row r="72" spans="1:17" ht="18" customHeight="1" x14ac:dyDescent="0.2">
      <c r="J72" s="1343"/>
      <c r="K72" s="1343"/>
      <c r="L72" s="1027" t="s">
        <v>1206</v>
      </c>
      <c r="M72" s="1200">
        <v>11</v>
      </c>
      <c r="N72" s="1201">
        <f>SUM(M69:M72)</f>
        <v>98</v>
      </c>
      <c r="P72"/>
      <c r="Q72"/>
    </row>
    <row r="73" spans="1:17" ht="18" customHeight="1" x14ac:dyDescent="0.2"/>
    <row r="74" spans="1:17" ht="18" customHeight="1" thickBot="1" x14ac:dyDescent="0.25">
      <c r="F74" s="1359"/>
      <c r="G74" s="1360"/>
      <c r="H74" s="1361"/>
      <c r="I74" s="1360"/>
      <c r="J74" s="1360"/>
      <c r="K74" s="1360"/>
      <c r="L74" s="1360"/>
    </row>
    <row r="75" spans="1:17" ht="17.25" customHeight="1" thickBot="1" x14ac:dyDescent="0.45">
      <c r="C75" s="1025"/>
      <c r="D75" s="982"/>
      <c r="F75" s="1359"/>
      <c r="G75" s="1360"/>
      <c r="H75" s="1361"/>
      <c r="I75" s="1360"/>
      <c r="J75" s="1360"/>
      <c r="K75" s="1364"/>
      <c r="L75" s="1364"/>
      <c r="P75" s="777" t="s">
        <v>709</v>
      </c>
      <c r="Q75" s="778" t="s">
        <v>710</v>
      </c>
    </row>
    <row r="76" spans="1:17" ht="27" customHeight="1" x14ac:dyDescent="0.2">
      <c r="F76" s="1359"/>
      <c r="G76" s="1360"/>
      <c r="H76" s="1361"/>
      <c r="I76" s="1360"/>
      <c r="J76" s="1360"/>
      <c r="K76" s="1019"/>
      <c r="L76" s="1020"/>
      <c r="P76" s="779" t="s">
        <v>713</v>
      </c>
      <c r="Q76" s="1014"/>
    </row>
    <row r="77" spans="1:17" ht="17.25" customHeight="1" x14ac:dyDescent="0.25">
      <c r="C77" s="1046" t="s">
        <v>1000</v>
      </c>
      <c r="D77" s="1048" t="s">
        <v>719</v>
      </c>
      <c r="E77" s="1048" t="s">
        <v>994</v>
      </c>
      <c r="F77" s="1051" t="s">
        <v>995</v>
      </c>
      <c r="G77" s="1021"/>
      <c r="H77" s="1022"/>
      <c r="I77" s="1022"/>
      <c r="J77" s="1022"/>
      <c r="K77" s="1022"/>
      <c r="L77" s="1022"/>
      <c r="P77" s="780" t="s">
        <v>714</v>
      </c>
      <c r="Q77" s="1015"/>
    </row>
    <row r="78" spans="1:17" ht="17.25" customHeight="1" x14ac:dyDescent="0.25">
      <c r="C78" s="1047" t="s">
        <v>996</v>
      </c>
      <c r="D78" s="1049"/>
      <c r="E78" s="1050"/>
      <c r="F78" s="1052"/>
      <c r="G78" s="1021"/>
      <c r="H78" s="1022"/>
      <c r="I78" s="1022"/>
      <c r="J78" s="1022"/>
      <c r="K78" s="1022"/>
      <c r="L78" s="1022"/>
      <c r="P78" s="780" t="s">
        <v>715</v>
      </c>
      <c r="Q78" s="1015"/>
    </row>
    <row r="79" spans="1:17" ht="17.25" customHeight="1" x14ac:dyDescent="0.2">
      <c r="C79" s="1000" t="s">
        <v>1346</v>
      </c>
      <c r="D79" s="1000">
        <v>20</v>
      </c>
      <c r="E79" s="1042">
        <v>11</v>
      </c>
      <c r="F79" s="1056">
        <f>D79-E79</f>
        <v>9</v>
      </c>
      <c r="G79" s="1021"/>
      <c r="H79" s="1022"/>
      <c r="I79" s="1022"/>
      <c r="J79" s="1022"/>
      <c r="K79" s="1022"/>
      <c r="L79" s="1022"/>
      <c r="P79" s="780" t="s">
        <v>716</v>
      </c>
      <c r="Q79" s="1015"/>
    </row>
    <row r="80" spans="1:17" ht="17.25" customHeight="1" thickBot="1" x14ac:dyDescent="0.25">
      <c r="C80" s="1065" t="s">
        <v>1341</v>
      </c>
      <c r="D80" s="1065">
        <v>15</v>
      </c>
      <c r="E80" s="1068">
        <v>2</v>
      </c>
      <c r="F80" s="1066">
        <f>D80-E80</f>
        <v>13</v>
      </c>
      <c r="G80" s="1021"/>
      <c r="H80" s="1022"/>
      <c r="I80" s="1022"/>
      <c r="J80" s="1022"/>
      <c r="K80" s="1022"/>
      <c r="L80" s="1022"/>
      <c r="P80" s="781" t="s">
        <v>717</v>
      </c>
      <c r="Q80" s="1016">
        <f>SUM(Q76:Q79)</f>
        <v>0</v>
      </c>
    </row>
    <row r="81" spans="3:19" ht="17.25" customHeight="1" x14ac:dyDescent="0.2">
      <c r="C81" s="1000" t="s">
        <v>964</v>
      </c>
      <c r="D81" s="1000">
        <v>7</v>
      </c>
      <c r="E81" s="1042">
        <v>1</v>
      </c>
      <c r="F81" s="1056">
        <f>D81-E81</f>
        <v>6</v>
      </c>
      <c r="G81" s="1023"/>
      <c r="H81" s="1024"/>
      <c r="I81" s="1024"/>
      <c r="J81" s="1024"/>
      <c r="K81" s="1024"/>
      <c r="L81" s="1024"/>
    </row>
    <row r="82" spans="3:19" ht="17.25" customHeight="1" thickBot="1" x14ac:dyDescent="0.25">
      <c r="C82" s="1000" t="s">
        <v>436</v>
      </c>
      <c r="D82" s="1000">
        <v>3</v>
      </c>
      <c r="E82" s="1042">
        <v>1</v>
      </c>
      <c r="F82" s="1056">
        <f>D82-E82</f>
        <v>2</v>
      </c>
      <c r="P82" s="488" t="s">
        <v>718</v>
      </c>
    </row>
    <row r="83" spans="3:19" ht="17.25" customHeight="1" thickBot="1" x14ac:dyDescent="0.25">
      <c r="C83" s="1000" t="s">
        <v>958</v>
      </c>
      <c r="D83" s="1000">
        <v>3</v>
      </c>
      <c r="E83" s="1042">
        <v>2</v>
      </c>
      <c r="F83" s="1056">
        <f t="shared" ref="F83:F100" si="5">D83-E83</f>
        <v>1</v>
      </c>
      <c r="P83" s="782" t="s">
        <v>707</v>
      </c>
      <c r="Q83" s="783" t="s">
        <v>710</v>
      </c>
      <c r="R83" s="784" t="s">
        <v>720</v>
      </c>
      <c r="S83" s="785" t="s">
        <v>721</v>
      </c>
    </row>
    <row r="84" spans="3:19" ht="17.25" customHeight="1" thickBot="1" x14ac:dyDescent="0.25">
      <c r="C84" s="1000" t="s">
        <v>1348</v>
      </c>
      <c r="D84" s="1000">
        <v>2</v>
      </c>
      <c r="E84" s="1042"/>
      <c r="F84" s="1056">
        <f t="shared" si="5"/>
        <v>2</v>
      </c>
      <c r="G84" s="1053" t="s">
        <v>712</v>
      </c>
      <c r="H84" s="792" t="s">
        <v>710</v>
      </c>
      <c r="I84" s="793" t="s">
        <v>721</v>
      </c>
      <c r="J84" s="794" t="s">
        <v>720</v>
      </c>
      <c r="K84" s="488" t="s">
        <v>975</v>
      </c>
      <c r="P84" s="786" t="s">
        <v>400</v>
      </c>
      <c r="Q84" s="1014">
        <v>12</v>
      </c>
      <c r="R84" s="788">
        <v>3</v>
      </c>
      <c r="S84" s="787">
        <v>9</v>
      </c>
    </row>
    <row r="85" spans="3:19" ht="17.25" customHeight="1" x14ac:dyDescent="0.2">
      <c r="C85" s="1000" t="s">
        <v>1337</v>
      </c>
      <c r="D85" s="1000">
        <v>2</v>
      </c>
      <c r="E85" s="1042"/>
      <c r="F85" s="1056">
        <f t="shared" si="5"/>
        <v>2</v>
      </c>
      <c r="G85" s="1054" t="s">
        <v>400</v>
      </c>
      <c r="H85" s="795">
        <v>27</v>
      </c>
      <c r="I85" s="795">
        <v>19</v>
      </c>
      <c r="J85" s="796">
        <f>H85-I85</f>
        <v>8</v>
      </c>
      <c r="K85" s="488" t="s">
        <v>976</v>
      </c>
      <c r="P85" s="789" t="s">
        <v>72</v>
      </c>
      <c r="Q85" s="1015">
        <v>13</v>
      </c>
      <c r="R85" s="791">
        <v>8</v>
      </c>
      <c r="S85" s="790">
        <v>5</v>
      </c>
    </row>
    <row r="86" spans="3:19" ht="17.25" customHeight="1" x14ac:dyDescent="0.2">
      <c r="C86" s="1000" t="s">
        <v>908</v>
      </c>
      <c r="D86" s="1000">
        <v>1</v>
      </c>
      <c r="E86" s="1042">
        <v>1</v>
      </c>
      <c r="F86" s="1056">
        <f>D86-E86</f>
        <v>0</v>
      </c>
      <c r="G86" s="1013" t="s">
        <v>72</v>
      </c>
      <c r="H86" s="800">
        <v>22</v>
      </c>
      <c r="I86" s="800">
        <v>8</v>
      </c>
      <c r="J86" s="524">
        <f>H86-I86</f>
        <v>14</v>
      </c>
      <c r="K86" s="488" t="s">
        <v>1368</v>
      </c>
      <c r="P86" s="789" t="s">
        <v>108</v>
      </c>
      <c r="Q86" s="1015">
        <v>4</v>
      </c>
      <c r="R86" s="791">
        <v>2</v>
      </c>
      <c r="S86" s="790">
        <v>2</v>
      </c>
    </row>
    <row r="87" spans="3:19" ht="17.25" customHeight="1" thickBot="1" x14ac:dyDescent="0.25">
      <c r="C87" s="1000" t="s">
        <v>673</v>
      </c>
      <c r="D87" s="1000">
        <v>1</v>
      </c>
      <c r="E87" s="1042"/>
      <c r="F87" s="1056">
        <f>D87-E87</f>
        <v>1</v>
      </c>
      <c r="G87" s="1013" t="s">
        <v>108</v>
      </c>
      <c r="H87" s="800">
        <v>18</v>
      </c>
      <c r="I87" s="800">
        <v>6</v>
      </c>
      <c r="J87" s="524">
        <f>H87-I87</f>
        <v>12</v>
      </c>
      <c r="P87" s="797" t="s">
        <v>116</v>
      </c>
      <c r="Q87" s="1016">
        <v>4</v>
      </c>
      <c r="R87" s="798">
        <v>1</v>
      </c>
      <c r="S87" s="799">
        <v>3</v>
      </c>
    </row>
    <row r="88" spans="3:19" ht="17.25" customHeight="1" thickBot="1" x14ac:dyDescent="0.25">
      <c r="C88" s="1000" t="s">
        <v>955</v>
      </c>
      <c r="D88" s="1000">
        <v>1</v>
      </c>
      <c r="E88" s="1042">
        <v>1</v>
      </c>
      <c r="F88" s="1056">
        <f>D88-E88</f>
        <v>0</v>
      </c>
      <c r="G88" s="1055" t="s">
        <v>116</v>
      </c>
      <c r="H88" s="801">
        <v>6</v>
      </c>
      <c r="I88" s="801">
        <v>4</v>
      </c>
      <c r="J88" s="802">
        <f>H88-I88</f>
        <v>2</v>
      </c>
      <c r="P88" s="777" t="s">
        <v>719</v>
      </c>
      <c r="Q88" s="1017">
        <f>SUM(Q84:Q87)</f>
        <v>33</v>
      </c>
      <c r="R88" s="784">
        <f>SUM(R84:R87)</f>
        <v>14</v>
      </c>
      <c r="S88" s="785">
        <f>SUM(S84:S87)</f>
        <v>19</v>
      </c>
    </row>
    <row r="89" spans="3:19" ht="17.25" customHeight="1" thickBot="1" x14ac:dyDescent="0.25">
      <c r="C89" s="1000" t="s">
        <v>957</v>
      </c>
      <c r="D89" s="1000">
        <v>1</v>
      </c>
      <c r="E89" s="1042"/>
      <c r="F89" s="1056">
        <f>D89-E89</f>
        <v>1</v>
      </c>
      <c r="G89" s="1053" t="s">
        <v>719</v>
      </c>
      <c r="H89" s="803">
        <f>SUM(H85:H88)</f>
        <v>73</v>
      </c>
      <c r="I89" s="793">
        <f>SUM(I85:I88)</f>
        <v>37</v>
      </c>
      <c r="J89" s="794">
        <f>H89-I89</f>
        <v>36</v>
      </c>
    </row>
    <row r="90" spans="3:19" ht="17.25" customHeight="1" x14ac:dyDescent="0.2">
      <c r="C90" s="1000" t="s">
        <v>1335</v>
      </c>
      <c r="D90" s="1000">
        <v>1</v>
      </c>
      <c r="E90" s="1042">
        <v>1</v>
      </c>
      <c r="F90" s="1056">
        <f t="shared" si="5"/>
        <v>0</v>
      </c>
    </row>
    <row r="91" spans="3:19" ht="17.25" customHeight="1" x14ac:dyDescent="0.2">
      <c r="C91" s="1000" t="s">
        <v>959</v>
      </c>
      <c r="D91" s="1000">
        <v>1</v>
      </c>
      <c r="E91" s="1042">
        <v>1</v>
      </c>
      <c r="F91" s="1056">
        <f t="shared" si="5"/>
        <v>0</v>
      </c>
    </row>
    <row r="92" spans="3:19" ht="17.25" customHeight="1" x14ac:dyDescent="0.2">
      <c r="C92" s="1000" t="s">
        <v>972</v>
      </c>
      <c r="D92" s="1000">
        <v>1</v>
      </c>
      <c r="E92" s="1042"/>
      <c r="F92" s="1056">
        <f t="shared" si="5"/>
        <v>1</v>
      </c>
    </row>
    <row r="93" spans="3:19" ht="17.25" customHeight="1" x14ac:dyDescent="0.2">
      <c r="C93" s="1000" t="s">
        <v>183</v>
      </c>
      <c r="D93" s="1000">
        <v>1</v>
      </c>
      <c r="E93" s="1042"/>
      <c r="F93" s="1056">
        <f t="shared" si="5"/>
        <v>1</v>
      </c>
    </row>
    <row r="94" spans="3:19" ht="17.25" customHeight="1" x14ac:dyDescent="0.2">
      <c r="C94" s="1000" t="s">
        <v>1357</v>
      </c>
      <c r="D94" s="1000">
        <v>1</v>
      </c>
      <c r="E94" s="1042">
        <v>1</v>
      </c>
      <c r="F94" s="1056">
        <f t="shared" si="5"/>
        <v>0</v>
      </c>
    </row>
    <row r="95" spans="3:19" ht="15.75" customHeight="1" x14ac:dyDescent="0.2">
      <c r="C95" s="1000" t="s">
        <v>1132</v>
      </c>
      <c r="D95" s="1000">
        <v>1</v>
      </c>
      <c r="E95" s="1042"/>
      <c r="F95" s="1056">
        <f t="shared" si="5"/>
        <v>1</v>
      </c>
    </row>
    <row r="96" spans="3:19" ht="15.75" customHeight="1" x14ac:dyDescent="0.2">
      <c r="C96" s="1000" t="s">
        <v>962</v>
      </c>
      <c r="D96" s="1000">
        <v>1</v>
      </c>
      <c r="E96" s="1042"/>
      <c r="F96" s="1056">
        <f t="shared" si="5"/>
        <v>1</v>
      </c>
    </row>
    <row r="97" spans="3:6" ht="15.75" customHeight="1" x14ac:dyDescent="0.2">
      <c r="C97" s="1000" t="s">
        <v>1358</v>
      </c>
      <c r="D97" s="1000">
        <v>1</v>
      </c>
      <c r="E97" s="1042"/>
      <c r="F97" s="1056">
        <f t="shared" si="5"/>
        <v>1</v>
      </c>
    </row>
    <row r="98" spans="3:6" ht="17.25" customHeight="1" x14ac:dyDescent="0.2">
      <c r="C98" s="1000" t="s">
        <v>971</v>
      </c>
      <c r="D98" s="1000">
        <v>1</v>
      </c>
      <c r="E98" s="1042">
        <v>1</v>
      </c>
      <c r="F98" s="1056">
        <f t="shared" si="5"/>
        <v>0</v>
      </c>
    </row>
    <row r="99" spans="3:6" ht="15" x14ac:dyDescent="0.2">
      <c r="C99" s="1000" t="s">
        <v>730</v>
      </c>
      <c r="D99" s="1000">
        <v>1</v>
      </c>
      <c r="E99" s="1042"/>
      <c r="F99" s="1056">
        <f t="shared" si="5"/>
        <v>1</v>
      </c>
    </row>
    <row r="100" spans="3:6" ht="15" x14ac:dyDescent="0.2">
      <c r="C100" s="1000" t="s">
        <v>1352</v>
      </c>
      <c r="D100" s="1000">
        <v>1</v>
      </c>
      <c r="E100" s="1042"/>
      <c r="F100" s="1056">
        <f t="shared" si="5"/>
        <v>1</v>
      </c>
    </row>
    <row r="101" spans="3:6" ht="15.75" x14ac:dyDescent="0.25">
      <c r="C101" s="1057" t="s">
        <v>968</v>
      </c>
      <c r="D101" s="1057">
        <f>SUM(D79:D100)</f>
        <v>67</v>
      </c>
      <c r="E101" s="1057">
        <f t="shared" ref="E101:F101" si="6">SUM(E79:E100)</f>
        <v>23</v>
      </c>
      <c r="F101" s="1057">
        <f t="shared" si="6"/>
        <v>44</v>
      </c>
    </row>
  </sheetData>
  <autoFilter ref="C2:C71" xr:uid="{00000000-0009-0000-0000-000003000000}">
    <filterColumn colId="0">
      <filters>
        <filter val="Agnesa Cachovanova (PL)"/>
        <filter val="Agnieszka Nalepa (PL)"/>
        <filter val="Aleksandra Brzozowska (PL)"/>
        <filter val="Andrea Lerchová (CZ)"/>
        <filter val="Anna Marszycka (PL)"/>
        <filter val="Anna Musilová (CZ)"/>
        <filter val="Denisa Řeháková (CZ)"/>
        <filter val="Eniko Kozak (HU)"/>
        <filter val="Ildiko Matyok (HU)"/>
        <filter val="Jiří Šimoňák (CZ)"/>
        <filter val="Júlia Bukovinská (CZ)"/>
        <filter val="Kristýna Vojkovská (CZ)"/>
        <filter val="Magdalena Śliverska (PL)"/>
        <filter val="Monika Kowalska (PL)"/>
        <filter val="Patrycja Sztukarewska (PL)"/>
        <filter val="Pavla Chromčáková (CZ)"/>
        <filter val="Simona Neckářová (CZ)"/>
        <filter val="Urszula Charitonik (PL)"/>
      </filters>
    </filterColumn>
  </autoFilter>
  <mergeCells count="29">
    <mergeCell ref="F2:F3"/>
    <mergeCell ref="B2:B3"/>
    <mergeCell ref="C2:C3"/>
    <mergeCell ref="D2:D3"/>
    <mergeCell ref="E2:E3"/>
    <mergeCell ref="G2:G3"/>
    <mergeCell ref="H2:H3"/>
    <mergeCell ref="I2:I3"/>
    <mergeCell ref="J2:J3"/>
    <mergeCell ref="K2:L2"/>
    <mergeCell ref="B31:B49"/>
    <mergeCell ref="B50:B60"/>
    <mergeCell ref="B61:B66"/>
    <mergeCell ref="K65:L65"/>
    <mergeCell ref="A67:B67"/>
    <mergeCell ref="N2:N3"/>
    <mergeCell ref="I74:L74"/>
    <mergeCell ref="I75:I76"/>
    <mergeCell ref="J75:J76"/>
    <mergeCell ref="K75:L75"/>
    <mergeCell ref="M2:M3"/>
    <mergeCell ref="J69:J72"/>
    <mergeCell ref="K69:K70"/>
    <mergeCell ref="K71:K72"/>
    <mergeCell ref="B68:C68"/>
    <mergeCell ref="B69:H70"/>
    <mergeCell ref="F74:F76"/>
    <mergeCell ref="G74:G76"/>
    <mergeCell ref="H74:H76"/>
  </mergeCells>
  <pageMargins left="0.23622047244094491" right="0.23622047244094491" top="0.74803149606299213" bottom="0.74803149606299213" header="0.31496062992125984" footer="0.31496062992125984"/>
  <pageSetup paperSize="9" scale="53" fitToWidth="5" fitToHeight="0" orientation="landscape" horizontalDpi="4294967294" verticalDpi="4294967294" r:id="rId1"/>
  <headerFooter alignWithMargins="0"/>
  <rowBreaks count="1" manualBreakCount="1">
    <brk id="8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16</vt:i4>
      </vt:variant>
    </vt:vector>
  </HeadingPairs>
  <TitlesOfParts>
    <vt:vector size="3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'2008'!Názvy_tlače</vt:lpstr>
      <vt:lpstr>'2009'!Názvy_tlače</vt:lpstr>
      <vt:lpstr>'2010'!Názvy_tlače</vt:lpstr>
      <vt:lpstr>'2011'!Názvy_tlače</vt:lpstr>
      <vt:lpstr>'2012'!Názvy_tlače</vt:lpstr>
      <vt:lpstr>'2013'!Názvy_tlače</vt:lpstr>
      <vt:lpstr>'2014'!Názvy_tlače</vt:lpstr>
      <vt:lpstr>'2015'!Názvy_tlače</vt:lpstr>
      <vt:lpstr>'2016'!Názvy_tlače</vt:lpstr>
      <vt:lpstr>'2010'!Oblasť_tlače</vt:lpstr>
      <vt:lpstr>'2011'!Oblasť_tlače</vt:lpstr>
      <vt:lpstr>'2012'!Oblasť_tlače</vt:lpstr>
      <vt:lpstr>'2014'!Oblasť_tlače</vt:lpstr>
      <vt:lpstr>'2015'!Oblasť_tlače</vt:lpstr>
      <vt:lpstr>'2016'!Oblasť_tlače</vt:lpstr>
      <vt:lpstr>'2017'!Oblasť_tlače</vt:lpstr>
    </vt:vector>
  </TitlesOfParts>
  <Company>NBS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Tkacova</dc:creator>
  <cp:lastModifiedBy>Inge T</cp:lastModifiedBy>
  <cp:lastPrinted>2019-11-16T11:58:59Z</cp:lastPrinted>
  <dcterms:created xsi:type="dcterms:W3CDTF">2012-12-10T12:57:39Z</dcterms:created>
  <dcterms:modified xsi:type="dcterms:W3CDTF">2024-12-01T23:07:15Z</dcterms:modified>
</cp:coreProperties>
</file>